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codeName="ThisWorkbook"/>
  <mc:AlternateContent xmlns:mc="http://schemas.openxmlformats.org/markup-compatibility/2006">
    <mc:Choice Requires="x15">
      <x15ac:absPath xmlns:x15ac="http://schemas.microsoft.com/office/spreadsheetml/2010/11/ac" url="https://sbamorg-my.sharepoint.com/personal/kellie_neirynck_sbam_org/Documents/Documents/Dearborn Harmony Changes101122/"/>
    </mc:Choice>
  </mc:AlternateContent>
  <xr:revisionPtr revIDLastSave="0" documentId="8_{A4F63109-EB74-46E9-8832-33179A6082FF}" xr6:coauthVersionLast="47" xr6:coauthVersionMax="47" xr10:uidLastSave="{00000000-0000-0000-0000-000000000000}"/>
  <bookViews>
    <workbookView xWindow="-108" yWindow="-108" windowWidth="23256" windowHeight="12456" tabRatio="735" xr2:uid="{00000000-000D-0000-FFFF-FFFF00000000}"/>
  </bookViews>
  <sheets>
    <sheet name="group input" sheetId="3" r:id="rId1"/>
    <sheet name="calculations" sheetId="2" state="hidden" r:id="rId2"/>
    <sheet name="summary page &lt;50" sheetId="4" r:id="rId3"/>
    <sheet name="summary page 51-100" sheetId="9" r:id="rId4"/>
    <sheet name="voluntary life" sheetId="5" r:id="rId5"/>
    <sheet name="census age lookup" sheetId="7" state="hidden" r:id="rId6"/>
    <sheet name="voluntary life sheet" sheetId="6" state="hidden" r:id="rId7"/>
    <sheet name="summary lookup and rates" sheetId="8" state="hidden" r:id="rId8"/>
  </sheets>
  <externalReferences>
    <externalReference r:id="rId9"/>
    <externalReference r:id="rId10"/>
  </externalReferences>
  <definedNames>
    <definedName name="dep_life">'summary lookup and rates'!$F$4:$G$4</definedName>
    <definedName name="key_reduction_schedule">'census age lookup'!$F$2:$G$6</definedName>
    <definedName name="life_age_reduction">'census age lookup'!$A$2:$D$86</definedName>
    <definedName name="life_options">'summary lookup and rates'!$C$10:$C$14</definedName>
    <definedName name="life_options2">'summary lookup and rates'!$J$11:$K$14</definedName>
    <definedName name="life_rates">'summary lookup and rates'!$B$4:$C$7</definedName>
    <definedName name="Life_reduction_sched" localSheetId="7">'[1]census age lookup'!$A$3:$B$84</definedName>
    <definedName name="Life_reduction_sched">'census age lookup'!$A$5:$B$86</definedName>
    <definedName name="Life_reduction_schedule">'[2]Census age lookup'!$A$3:$B$84</definedName>
    <definedName name="ltd_options">'summary lookup and rates'!$F$11:$F$14</definedName>
    <definedName name="ltd_options2">'summary lookup and rates'!$P$11:$Q$14</definedName>
    <definedName name="LTD_Rates">'[2]Summary Lookups'!$A$18:$B$22</definedName>
    <definedName name="LTD_Rates_lookup">'summary lookup and rates'!$B$26:$C$30</definedName>
    <definedName name="_xlnm.Print_Area" localSheetId="2">'summary page &lt;50'!$A$1:$R$220</definedName>
    <definedName name="_xlnm.Print_Area" localSheetId="3">'summary page 51-100'!$A$1:$R$319</definedName>
    <definedName name="_xlnm.Print_Area" localSheetId="4">'voluntary life'!$A$1:$M$63</definedName>
    <definedName name="std_options">'summary lookup and rates'!$E$11:$E$14</definedName>
    <definedName name="std_options2">'summary lookup and rates'!$M$11:$N$14</definedName>
    <definedName name="STD_Rates">'[2]Summary Lookups'!$A$11:$B$15</definedName>
    <definedName name="STD_Rates_lookup">'summary lookup and rates'!$B$19:$C$23</definedName>
    <definedName name="summary_benefit_lookup">'summary lookup and rates'!$B$11:$F$14</definedName>
    <definedName name="Summary_lookup">'[2]Summary Lookups'!$A$3:$E$6</definedName>
    <definedName name="today_date">'group input'!$D$6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5" l="1"/>
  <c r="I14" i="9"/>
  <c r="H14" i="9"/>
  <c r="D144" i="9" l="1"/>
  <c r="D18" i="9"/>
  <c r="G18" i="9" s="1"/>
  <c r="D17" i="9"/>
  <c r="G17" i="9" s="1"/>
  <c r="D16" i="9"/>
  <c r="G16" i="9" s="1"/>
  <c r="D14" i="9"/>
  <c r="G14" i="9" s="1"/>
  <c r="J14" i="9" s="1"/>
  <c r="D9" i="9"/>
  <c r="D8" i="9"/>
  <c r="G15" i="9" l="1"/>
  <c r="D15" i="9"/>
  <c r="D9" i="4" l="1"/>
  <c r="D8" i="4"/>
  <c r="W4" i="2" l="1"/>
  <c r="W5"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3" i="2"/>
  <c r="D120" i="4"/>
  <c r="F18" i="4" l="1"/>
  <c r="I18" i="4" s="1"/>
  <c r="F17" i="4"/>
  <c r="I17" i="4" s="1"/>
  <c r="F16" i="4"/>
  <c r="I16" i="4" s="1"/>
  <c r="F14" i="4"/>
  <c r="I14" i="4" s="1"/>
  <c r="F15" i="4" l="1"/>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1" i="2"/>
  <c r="J82" i="2"/>
  <c r="J83" i="2"/>
  <c r="J84" i="2"/>
  <c r="J85" i="2"/>
  <c r="J86" i="2"/>
  <c r="J87" i="2"/>
  <c r="J88" i="2"/>
  <c r="J89" i="2"/>
  <c r="J90" i="2"/>
  <c r="J91" i="2"/>
  <c r="J92" i="2"/>
  <c r="J93" i="2"/>
  <c r="J94" i="2"/>
  <c r="J95" i="2"/>
  <c r="J96" i="2"/>
  <c r="J97" i="2"/>
  <c r="J98" i="2"/>
  <c r="J99" i="2"/>
  <c r="J100" i="2"/>
  <c r="J101" i="2"/>
  <c r="J102"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M3" i="2"/>
  <c r="J3" i="2"/>
  <c r="I3" i="2"/>
  <c r="G4" i="2"/>
  <c r="G5" i="2"/>
  <c r="R5" i="2" s="1"/>
  <c r="G6" i="2"/>
  <c r="G7" i="2"/>
  <c r="R7" i="2" s="1"/>
  <c r="G8" i="2"/>
  <c r="G9" i="2"/>
  <c r="R9" i="2" s="1"/>
  <c r="G10" i="2"/>
  <c r="G11" i="2"/>
  <c r="R11" i="2" s="1"/>
  <c r="G12" i="2"/>
  <c r="G13" i="2"/>
  <c r="R13" i="2" s="1"/>
  <c r="G14" i="2"/>
  <c r="G15" i="2"/>
  <c r="R15" i="2" s="1"/>
  <c r="G16" i="2"/>
  <c r="G17" i="2"/>
  <c r="R17" i="2" s="1"/>
  <c r="G18" i="2"/>
  <c r="G19" i="2"/>
  <c r="R19" i="2" s="1"/>
  <c r="G20" i="2"/>
  <c r="G21" i="2"/>
  <c r="R21" i="2" s="1"/>
  <c r="G22" i="2"/>
  <c r="G23" i="2"/>
  <c r="R23" i="2" s="1"/>
  <c r="G24" i="2"/>
  <c r="G25" i="2"/>
  <c r="R25" i="2" s="1"/>
  <c r="G26" i="2"/>
  <c r="G27" i="2"/>
  <c r="R27" i="2" s="1"/>
  <c r="G28" i="2"/>
  <c r="G29" i="2"/>
  <c r="R29" i="2" s="1"/>
  <c r="G30" i="2"/>
  <c r="G31" i="2"/>
  <c r="R31" i="2" s="1"/>
  <c r="G32" i="2"/>
  <c r="G33" i="2"/>
  <c r="R33" i="2" s="1"/>
  <c r="G34" i="2"/>
  <c r="G35" i="2"/>
  <c r="R35" i="2" s="1"/>
  <c r="G36" i="2"/>
  <c r="G37" i="2"/>
  <c r="R37" i="2" s="1"/>
  <c r="G38" i="2"/>
  <c r="G39" i="2"/>
  <c r="R39" i="2" s="1"/>
  <c r="G40" i="2"/>
  <c r="G41" i="2"/>
  <c r="R41" i="2" s="1"/>
  <c r="G42" i="2"/>
  <c r="G43" i="2"/>
  <c r="R43" i="2" s="1"/>
  <c r="G44" i="2"/>
  <c r="G45" i="2"/>
  <c r="R45" i="2" s="1"/>
  <c r="G46" i="2"/>
  <c r="G47" i="2"/>
  <c r="R47" i="2" s="1"/>
  <c r="G48" i="2"/>
  <c r="G49" i="2"/>
  <c r="R49" i="2" s="1"/>
  <c r="G50" i="2"/>
  <c r="G51" i="2"/>
  <c r="R51" i="2" s="1"/>
  <c r="G52" i="2"/>
  <c r="G53" i="2"/>
  <c r="R53" i="2" s="1"/>
  <c r="G54" i="2"/>
  <c r="G55" i="2"/>
  <c r="R55" i="2" s="1"/>
  <c r="G56" i="2"/>
  <c r="G57" i="2"/>
  <c r="R57" i="2" s="1"/>
  <c r="G58" i="2"/>
  <c r="G59" i="2"/>
  <c r="R59" i="2" s="1"/>
  <c r="G60" i="2"/>
  <c r="G61" i="2"/>
  <c r="R61" i="2" s="1"/>
  <c r="G62" i="2"/>
  <c r="G63" i="2"/>
  <c r="R63" i="2" s="1"/>
  <c r="G64" i="2"/>
  <c r="G65" i="2"/>
  <c r="R65" i="2" s="1"/>
  <c r="G66" i="2"/>
  <c r="G67" i="2"/>
  <c r="R67" i="2" s="1"/>
  <c r="G68" i="2"/>
  <c r="G69" i="2"/>
  <c r="R69" i="2" s="1"/>
  <c r="G70" i="2"/>
  <c r="G71" i="2"/>
  <c r="R71" i="2" s="1"/>
  <c r="G72" i="2"/>
  <c r="G73" i="2"/>
  <c r="R73" i="2" s="1"/>
  <c r="G74" i="2"/>
  <c r="G75" i="2"/>
  <c r="R75" i="2" s="1"/>
  <c r="G76" i="2"/>
  <c r="G77" i="2"/>
  <c r="R77" i="2" s="1"/>
  <c r="G78" i="2"/>
  <c r="G79" i="2"/>
  <c r="R79" i="2" s="1"/>
  <c r="G80" i="2"/>
  <c r="G81" i="2"/>
  <c r="R81" i="2" s="1"/>
  <c r="G82" i="2"/>
  <c r="G83" i="2"/>
  <c r="R83" i="2" s="1"/>
  <c r="G84" i="2"/>
  <c r="G85" i="2"/>
  <c r="R85" i="2" s="1"/>
  <c r="G86" i="2"/>
  <c r="G87" i="2"/>
  <c r="R87" i="2" s="1"/>
  <c r="G88" i="2"/>
  <c r="G89" i="2"/>
  <c r="R89" i="2" s="1"/>
  <c r="G90" i="2"/>
  <c r="G91" i="2"/>
  <c r="R91" i="2" s="1"/>
  <c r="G92" i="2"/>
  <c r="G93" i="2"/>
  <c r="R93" i="2" s="1"/>
  <c r="G94" i="2"/>
  <c r="G95" i="2"/>
  <c r="R95" i="2" s="1"/>
  <c r="G96" i="2"/>
  <c r="G97" i="2"/>
  <c r="R97" i="2" s="1"/>
  <c r="G98" i="2"/>
  <c r="G99" i="2"/>
  <c r="R99" i="2" s="1"/>
  <c r="G100" i="2"/>
  <c r="G101" i="2"/>
  <c r="R101" i="2" s="1"/>
  <c r="G102" i="2"/>
  <c r="G3" i="2"/>
  <c r="R3" i="2" s="1"/>
  <c r="A3" i="2"/>
  <c r="C4" i="2"/>
  <c r="C5" i="2"/>
  <c r="H5" i="2" s="1"/>
  <c r="C6" i="2"/>
  <c r="C7" i="2"/>
  <c r="H7" i="2" s="1"/>
  <c r="C8" i="2"/>
  <c r="C9" i="2"/>
  <c r="H9" i="2" s="1"/>
  <c r="C10" i="2"/>
  <c r="C11" i="2"/>
  <c r="H11" i="2" s="1"/>
  <c r="C12" i="2"/>
  <c r="C13" i="2"/>
  <c r="H13" i="2" s="1"/>
  <c r="C14" i="2"/>
  <c r="C15" i="2"/>
  <c r="H15" i="2" s="1"/>
  <c r="C16" i="2"/>
  <c r="C17" i="2"/>
  <c r="H17" i="2" s="1"/>
  <c r="C18" i="2"/>
  <c r="C19" i="2"/>
  <c r="H19" i="2" s="1"/>
  <c r="C20" i="2"/>
  <c r="C21" i="2"/>
  <c r="H21" i="2" s="1"/>
  <c r="C22" i="2"/>
  <c r="C23" i="2"/>
  <c r="H23" i="2" s="1"/>
  <c r="C24" i="2"/>
  <c r="C25" i="2"/>
  <c r="H25" i="2" s="1"/>
  <c r="C26" i="2"/>
  <c r="C27" i="2"/>
  <c r="H27" i="2" s="1"/>
  <c r="C28" i="2"/>
  <c r="H28" i="2" s="1"/>
  <c r="C29" i="2"/>
  <c r="H29" i="2" s="1"/>
  <c r="C30" i="2"/>
  <c r="C31" i="2"/>
  <c r="H31" i="2" s="1"/>
  <c r="C32" i="2"/>
  <c r="C33" i="2"/>
  <c r="H33" i="2" s="1"/>
  <c r="C34" i="2"/>
  <c r="C35" i="2"/>
  <c r="H35" i="2" s="1"/>
  <c r="C36" i="2"/>
  <c r="C37" i="2"/>
  <c r="H37" i="2" s="1"/>
  <c r="C38" i="2"/>
  <c r="C39" i="2"/>
  <c r="H39" i="2" s="1"/>
  <c r="C40" i="2"/>
  <c r="C41" i="2"/>
  <c r="H41" i="2" s="1"/>
  <c r="C42" i="2"/>
  <c r="C43" i="2"/>
  <c r="H43" i="2" s="1"/>
  <c r="C44" i="2"/>
  <c r="C45" i="2"/>
  <c r="H45" i="2" s="1"/>
  <c r="C46" i="2"/>
  <c r="C47" i="2"/>
  <c r="H47" i="2" s="1"/>
  <c r="C48" i="2"/>
  <c r="C49" i="2"/>
  <c r="H49" i="2" s="1"/>
  <c r="C50" i="2"/>
  <c r="C51" i="2"/>
  <c r="H51" i="2" s="1"/>
  <c r="C52" i="2"/>
  <c r="C53" i="2"/>
  <c r="H53" i="2" s="1"/>
  <c r="C54" i="2"/>
  <c r="C55" i="2"/>
  <c r="H55" i="2" s="1"/>
  <c r="C56" i="2"/>
  <c r="C57" i="2"/>
  <c r="H57" i="2" s="1"/>
  <c r="C58" i="2"/>
  <c r="C59" i="2"/>
  <c r="H59" i="2" s="1"/>
  <c r="C60" i="2"/>
  <c r="C61" i="2"/>
  <c r="H61" i="2" s="1"/>
  <c r="C62" i="2"/>
  <c r="C63" i="2"/>
  <c r="H63" i="2" s="1"/>
  <c r="C64" i="2"/>
  <c r="C65" i="2"/>
  <c r="H65" i="2" s="1"/>
  <c r="C66" i="2"/>
  <c r="C67" i="2"/>
  <c r="H67" i="2" s="1"/>
  <c r="C68" i="2"/>
  <c r="C69" i="2"/>
  <c r="H69" i="2" s="1"/>
  <c r="C70" i="2"/>
  <c r="C71" i="2"/>
  <c r="H71" i="2" s="1"/>
  <c r="C72" i="2"/>
  <c r="C73" i="2"/>
  <c r="H73" i="2" s="1"/>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3" i="2"/>
  <c r="A4" i="2"/>
  <c r="A5" i="2"/>
  <c r="E5" i="2" s="1"/>
  <c r="A6" i="2"/>
  <c r="E6" i="2" s="1"/>
  <c r="A7" i="2"/>
  <c r="E7" i="2" s="1"/>
  <c r="A8" i="2"/>
  <c r="E8" i="2" s="1"/>
  <c r="E87" i="4" s="1"/>
  <c r="A9" i="2"/>
  <c r="E9" i="2" s="1"/>
  <c r="A10" i="2"/>
  <c r="E10" i="2" s="1"/>
  <c r="A11" i="2"/>
  <c r="A12" i="2"/>
  <c r="A13" i="2"/>
  <c r="E13" i="2" s="1"/>
  <c r="A14" i="2"/>
  <c r="E14" i="2" s="1"/>
  <c r="A15" i="2"/>
  <c r="E15" i="2" s="1"/>
  <c r="A16" i="2"/>
  <c r="E16" i="2" s="1"/>
  <c r="E95" i="4" s="1"/>
  <c r="A17" i="2"/>
  <c r="E17" i="2" s="1"/>
  <c r="A18" i="2"/>
  <c r="E18" i="2" s="1"/>
  <c r="A19" i="2"/>
  <c r="E19" i="2" s="1"/>
  <c r="A20" i="2"/>
  <c r="A21" i="2"/>
  <c r="E21" i="2" s="1"/>
  <c r="A22" i="2"/>
  <c r="E22" i="2" s="1"/>
  <c r="A23" i="2"/>
  <c r="E23" i="2" s="1"/>
  <c r="A24" i="2"/>
  <c r="E24" i="2" s="1"/>
  <c r="E103" i="4" s="1"/>
  <c r="A25" i="2"/>
  <c r="E25" i="2" s="1"/>
  <c r="A26" i="2"/>
  <c r="E26" i="2" s="1"/>
  <c r="A27" i="2"/>
  <c r="E27" i="2" s="1"/>
  <c r="A28" i="2"/>
  <c r="A29" i="2"/>
  <c r="E29" i="2" s="1"/>
  <c r="A30" i="2"/>
  <c r="E30" i="2" s="1"/>
  <c r="A31" i="2"/>
  <c r="E31" i="2" s="1"/>
  <c r="A32" i="2"/>
  <c r="E32" i="2" s="1"/>
  <c r="N86" i="4" s="1"/>
  <c r="A33" i="2"/>
  <c r="E33" i="2" s="1"/>
  <c r="A34" i="2"/>
  <c r="E34" i="2" s="1"/>
  <c r="A35" i="2"/>
  <c r="E35" i="2" s="1"/>
  <c r="A36" i="2"/>
  <c r="A37" i="2"/>
  <c r="E37" i="2" s="1"/>
  <c r="A38" i="2"/>
  <c r="E38" i="2" s="1"/>
  <c r="A39" i="2"/>
  <c r="E39" i="2" s="1"/>
  <c r="A40" i="2"/>
  <c r="E40" i="2" s="1"/>
  <c r="N94" i="4" s="1"/>
  <c r="A41" i="2"/>
  <c r="E41" i="2" s="1"/>
  <c r="A42" i="2"/>
  <c r="E42" i="2" s="1"/>
  <c r="A43" i="2"/>
  <c r="E43" i="2" s="1"/>
  <c r="A44" i="2"/>
  <c r="A45" i="2"/>
  <c r="E45" i="2" s="1"/>
  <c r="A46" i="2"/>
  <c r="E46" i="2" s="1"/>
  <c r="A47" i="2"/>
  <c r="E47" i="2" s="1"/>
  <c r="A48" i="2"/>
  <c r="E48" i="2" s="1"/>
  <c r="N102" i="4" s="1"/>
  <c r="A49" i="2"/>
  <c r="E49" i="2" s="1"/>
  <c r="A50" i="2"/>
  <c r="E50" i="2" s="1"/>
  <c r="A51" i="2"/>
  <c r="E51" i="2" s="1"/>
  <c r="A52" i="2"/>
  <c r="A53" i="2"/>
  <c r="E53" i="2" s="1"/>
  <c r="A54" i="2"/>
  <c r="E54" i="2" s="1"/>
  <c r="A55" i="2"/>
  <c r="E55" i="2" s="1"/>
  <c r="A56" i="2"/>
  <c r="E56" i="2" s="1"/>
  <c r="A57" i="2"/>
  <c r="E57" i="2" s="1"/>
  <c r="A58" i="2"/>
  <c r="E58" i="2" s="1"/>
  <c r="A59" i="2"/>
  <c r="E59" i="2" s="1"/>
  <c r="A60" i="2"/>
  <c r="A61" i="2"/>
  <c r="E61" i="2" s="1"/>
  <c r="A62" i="2"/>
  <c r="E62" i="2" s="1"/>
  <c r="A63" i="2"/>
  <c r="E63" i="2" s="1"/>
  <c r="A64" i="2"/>
  <c r="E64" i="2" s="1"/>
  <c r="A65" i="2"/>
  <c r="E65" i="2" s="1"/>
  <c r="A66" i="2"/>
  <c r="E66" i="2" s="1"/>
  <c r="A67" i="2"/>
  <c r="E67" i="2" s="1"/>
  <c r="A68" i="2"/>
  <c r="A69" i="2"/>
  <c r="E69" i="2" s="1"/>
  <c r="A70" i="2"/>
  <c r="E70" i="2" s="1"/>
  <c r="A71" i="2"/>
  <c r="E71" i="2" s="1"/>
  <c r="A72" i="2"/>
  <c r="E72" i="2" s="1"/>
  <c r="A73" i="2"/>
  <c r="E73" i="2" s="1"/>
  <c r="A74" i="2"/>
  <c r="E74" i="2" s="1"/>
  <c r="A75" i="2"/>
  <c r="E75" i="2" s="1"/>
  <c r="A76" i="2"/>
  <c r="A77" i="2"/>
  <c r="E77" i="2" s="1"/>
  <c r="A78" i="2"/>
  <c r="E78" i="2" s="1"/>
  <c r="A79" i="2"/>
  <c r="E79" i="2" s="1"/>
  <c r="A80" i="2"/>
  <c r="E80" i="2" s="1"/>
  <c r="A81" i="2"/>
  <c r="E81" i="2" s="1"/>
  <c r="A82" i="2"/>
  <c r="E82" i="2" s="1"/>
  <c r="A83" i="2"/>
  <c r="E83" i="2" s="1"/>
  <c r="A84" i="2"/>
  <c r="A85" i="2"/>
  <c r="E85" i="2" s="1"/>
  <c r="A86" i="2"/>
  <c r="E86" i="2" s="1"/>
  <c r="A87" i="2"/>
  <c r="E87" i="2" s="1"/>
  <c r="A88" i="2"/>
  <c r="E88" i="2" s="1"/>
  <c r="A89" i="2"/>
  <c r="E89" i="2" s="1"/>
  <c r="A90" i="2"/>
  <c r="E90" i="2" s="1"/>
  <c r="A91" i="2"/>
  <c r="E91" i="2" s="1"/>
  <c r="A92" i="2"/>
  <c r="A93" i="2"/>
  <c r="E93" i="2" s="1"/>
  <c r="A94" i="2"/>
  <c r="E94" i="2" s="1"/>
  <c r="A95" i="2"/>
  <c r="E95" i="2" s="1"/>
  <c r="A96" i="2"/>
  <c r="E96" i="2" s="1"/>
  <c r="A97" i="2"/>
  <c r="E97" i="2" s="1"/>
  <c r="A98" i="2"/>
  <c r="E98" i="2" s="1"/>
  <c r="A99" i="2"/>
  <c r="E99" i="2" s="1"/>
  <c r="A100" i="2"/>
  <c r="A101" i="2"/>
  <c r="E101" i="2" s="1"/>
  <c r="A102" i="2"/>
  <c r="E102" i="2" s="1"/>
  <c r="K101" i="2" l="1"/>
  <c r="J255" i="9" s="1"/>
  <c r="H101" i="2"/>
  <c r="K97" i="2"/>
  <c r="J251" i="9" s="1"/>
  <c r="H97" i="2"/>
  <c r="K93" i="2"/>
  <c r="J247" i="9" s="1"/>
  <c r="H93" i="2"/>
  <c r="K89" i="2"/>
  <c r="J243" i="9" s="1"/>
  <c r="H89" i="2"/>
  <c r="K85" i="2"/>
  <c r="J239" i="9" s="1"/>
  <c r="H85" i="2"/>
  <c r="K81" i="2"/>
  <c r="J235" i="9" s="1"/>
  <c r="H81" i="2"/>
  <c r="K77" i="2"/>
  <c r="J231" i="9" s="1"/>
  <c r="H77" i="2"/>
  <c r="N100" i="2"/>
  <c r="J312" i="9" s="1"/>
  <c r="H100" i="2"/>
  <c r="Q100" i="2" s="1"/>
  <c r="N96" i="2"/>
  <c r="J308" i="9" s="1"/>
  <c r="H96" i="2"/>
  <c r="N92" i="2"/>
  <c r="J304" i="9" s="1"/>
  <c r="H92" i="2"/>
  <c r="Q92" i="2" s="1"/>
  <c r="N88" i="2"/>
  <c r="J300" i="9" s="1"/>
  <c r="H88" i="2"/>
  <c r="N84" i="2"/>
  <c r="J296" i="9" s="1"/>
  <c r="H84" i="2"/>
  <c r="Q84" i="2" s="1"/>
  <c r="N80" i="2"/>
  <c r="J292" i="9" s="1"/>
  <c r="H80" i="2"/>
  <c r="N76" i="2"/>
  <c r="J288" i="9" s="1"/>
  <c r="H76" i="2"/>
  <c r="Q76" i="2" s="1"/>
  <c r="N72" i="2"/>
  <c r="J284" i="9" s="1"/>
  <c r="H72" i="2"/>
  <c r="N68" i="2"/>
  <c r="J280" i="9" s="1"/>
  <c r="H68" i="2"/>
  <c r="Q68" i="2" s="1"/>
  <c r="N64" i="2"/>
  <c r="J276" i="9" s="1"/>
  <c r="H64" i="2"/>
  <c r="N60" i="2"/>
  <c r="J272" i="9" s="1"/>
  <c r="H60" i="2"/>
  <c r="Q60" i="2" s="1"/>
  <c r="N56" i="2"/>
  <c r="J268" i="9" s="1"/>
  <c r="H56" i="2"/>
  <c r="N52" i="2"/>
  <c r="J214" i="4" s="1"/>
  <c r="H52" i="2"/>
  <c r="Q52" i="2" s="1"/>
  <c r="N48" i="2"/>
  <c r="H48" i="2"/>
  <c r="N44" i="2"/>
  <c r="J206" i="4" s="1"/>
  <c r="H44" i="2"/>
  <c r="Q44" i="2" s="1"/>
  <c r="N40" i="2"/>
  <c r="H40" i="2"/>
  <c r="N36" i="2"/>
  <c r="J198" i="4" s="1"/>
  <c r="H36" i="2"/>
  <c r="Q36" i="2" s="1"/>
  <c r="N32" i="2"/>
  <c r="H32" i="2"/>
  <c r="N24" i="2"/>
  <c r="D211" i="4" s="1"/>
  <c r="H24" i="2"/>
  <c r="Q24" i="2" s="1"/>
  <c r="N20" i="2"/>
  <c r="H20" i="2"/>
  <c r="N16" i="2"/>
  <c r="D203" i="4" s="1"/>
  <c r="H16" i="2"/>
  <c r="Q16" i="2" s="1"/>
  <c r="N12" i="2"/>
  <c r="H12" i="2"/>
  <c r="N8" i="2"/>
  <c r="D195" i="4" s="1"/>
  <c r="H8" i="2"/>
  <c r="Q8" i="2" s="1"/>
  <c r="N4" i="2"/>
  <c r="H4" i="2"/>
  <c r="N3" i="2"/>
  <c r="D265" i="9" s="1"/>
  <c r="H3" i="2"/>
  <c r="Q3" i="2" s="1"/>
  <c r="S3" i="2" s="1"/>
  <c r="N99" i="2"/>
  <c r="J311" i="9" s="1"/>
  <c r="H99" i="2"/>
  <c r="N95" i="2"/>
  <c r="J307" i="9" s="1"/>
  <c r="H95" i="2"/>
  <c r="Q95" i="2" s="1"/>
  <c r="S95" i="2" s="1"/>
  <c r="N91" i="2"/>
  <c r="J303" i="9" s="1"/>
  <c r="H91" i="2"/>
  <c r="N87" i="2"/>
  <c r="J299" i="9" s="1"/>
  <c r="H87" i="2"/>
  <c r="Q87" i="2" s="1"/>
  <c r="S87" i="2" s="1"/>
  <c r="N83" i="2"/>
  <c r="J295" i="9" s="1"/>
  <c r="H83" i="2"/>
  <c r="N79" i="2"/>
  <c r="J291" i="9" s="1"/>
  <c r="H79" i="2"/>
  <c r="Q79" i="2" s="1"/>
  <c r="S79" i="2" s="1"/>
  <c r="N75" i="2"/>
  <c r="J287" i="9" s="1"/>
  <c r="H75" i="2"/>
  <c r="N102" i="2"/>
  <c r="J314" i="9" s="1"/>
  <c r="H102" i="2"/>
  <c r="N98" i="2"/>
  <c r="J310" i="9" s="1"/>
  <c r="H98" i="2"/>
  <c r="N94" i="2"/>
  <c r="J306" i="9" s="1"/>
  <c r="H94" i="2"/>
  <c r="N90" i="2"/>
  <c r="J302" i="9" s="1"/>
  <c r="H90" i="2"/>
  <c r="N86" i="2"/>
  <c r="J298" i="9" s="1"/>
  <c r="H86" i="2"/>
  <c r="N82" i="2"/>
  <c r="J294" i="9" s="1"/>
  <c r="H82" i="2"/>
  <c r="N78" i="2"/>
  <c r="J290" i="9" s="1"/>
  <c r="H78" i="2"/>
  <c r="N74" i="2"/>
  <c r="J286" i="9" s="1"/>
  <c r="H74" i="2"/>
  <c r="N70" i="2"/>
  <c r="J282" i="9" s="1"/>
  <c r="H70" i="2"/>
  <c r="N66" i="2"/>
  <c r="J278" i="9" s="1"/>
  <c r="H66" i="2"/>
  <c r="N62" i="2"/>
  <c r="J274" i="9" s="1"/>
  <c r="H62" i="2"/>
  <c r="N58" i="2"/>
  <c r="J270" i="9" s="1"/>
  <c r="H58" i="2"/>
  <c r="N54" i="2"/>
  <c r="J266" i="9" s="1"/>
  <c r="H54" i="2"/>
  <c r="N50" i="2"/>
  <c r="H50" i="2"/>
  <c r="N46" i="2"/>
  <c r="D308" i="9" s="1"/>
  <c r="H46" i="2"/>
  <c r="N42" i="2"/>
  <c r="H42" i="2"/>
  <c r="N38" i="2"/>
  <c r="D300" i="9" s="1"/>
  <c r="H38" i="2"/>
  <c r="N34" i="2"/>
  <c r="H34" i="2"/>
  <c r="N30" i="2"/>
  <c r="O30" i="2" s="1"/>
  <c r="F292" i="9" s="1"/>
  <c r="H30" i="2"/>
  <c r="N26" i="2"/>
  <c r="H26" i="2"/>
  <c r="N22" i="2"/>
  <c r="D284" i="9" s="1"/>
  <c r="H22" i="2"/>
  <c r="N18" i="2"/>
  <c r="H18" i="2"/>
  <c r="N14" i="2"/>
  <c r="D276" i="9" s="1"/>
  <c r="H14" i="2"/>
  <c r="N10" i="2"/>
  <c r="H10" i="2"/>
  <c r="N6" i="2"/>
  <c r="D268" i="9" s="1"/>
  <c r="H6" i="2"/>
  <c r="N28" i="2"/>
  <c r="E92" i="2"/>
  <c r="N120" i="9" s="1"/>
  <c r="E76" i="2"/>
  <c r="N104" i="9" s="1"/>
  <c r="E52" i="2"/>
  <c r="N106" i="4" s="1"/>
  <c r="E36" i="2"/>
  <c r="N90" i="4" s="1"/>
  <c r="E20" i="2"/>
  <c r="E99" i="4" s="1"/>
  <c r="E4" i="2"/>
  <c r="E83" i="4" s="1"/>
  <c r="E100" i="2"/>
  <c r="P128" i="9" s="1"/>
  <c r="E84" i="2"/>
  <c r="N112" i="9" s="1"/>
  <c r="E68" i="2"/>
  <c r="N96" i="9" s="1"/>
  <c r="E60" i="2"/>
  <c r="P88" i="9" s="1"/>
  <c r="E44" i="2"/>
  <c r="N98" i="4" s="1"/>
  <c r="E28" i="2"/>
  <c r="E106" i="9" s="1"/>
  <c r="E12" i="2"/>
  <c r="E91" i="4" s="1"/>
  <c r="E11" i="2"/>
  <c r="E89" i="9" s="1"/>
  <c r="D314" i="9"/>
  <c r="D312" i="9"/>
  <c r="J212" i="4"/>
  <c r="D310" i="9"/>
  <c r="J210" i="4"/>
  <c r="J208" i="4"/>
  <c r="D306" i="9"/>
  <c r="D304" i="9"/>
  <c r="J204" i="4"/>
  <c r="D302" i="9"/>
  <c r="J202" i="4"/>
  <c r="J200" i="4"/>
  <c r="D298" i="9"/>
  <c r="D296" i="9"/>
  <c r="J196" i="4"/>
  <c r="D294" i="9"/>
  <c r="J194" i="4"/>
  <c r="J192" i="4"/>
  <c r="D290" i="9"/>
  <c r="J190" i="4"/>
  <c r="D288" i="9"/>
  <c r="D213" i="4"/>
  <c r="D286" i="9"/>
  <c r="D209" i="4"/>
  <c r="D282" i="9"/>
  <c r="D207" i="4"/>
  <c r="D280" i="9"/>
  <c r="D205" i="4"/>
  <c r="D278" i="9"/>
  <c r="D201" i="4"/>
  <c r="D274" i="9"/>
  <c r="D199" i="4"/>
  <c r="D272" i="9"/>
  <c r="D197" i="4"/>
  <c r="D270" i="9"/>
  <c r="D193" i="4"/>
  <c r="D266" i="9"/>
  <c r="D191" i="4"/>
  <c r="D190" i="4"/>
  <c r="E123" i="9"/>
  <c r="G123" i="9"/>
  <c r="E121" i="9"/>
  <c r="G121" i="9"/>
  <c r="E119" i="9"/>
  <c r="G119" i="9"/>
  <c r="E117" i="9"/>
  <c r="G117" i="9"/>
  <c r="E115" i="9"/>
  <c r="G115" i="9"/>
  <c r="E113" i="9"/>
  <c r="G113" i="9"/>
  <c r="E111" i="9"/>
  <c r="G111" i="9"/>
  <c r="E109" i="9"/>
  <c r="G109" i="9"/>
  <c r="E107" i="9"/>
  <c r="G107" i="9"/>
  <c r="E105" i="9"/>
  <c r="G105" i="9"/>
  <c r="E103" i="9"/>
  <c r="G103" i="9"/>
  <c r="E101" i="9"/>
  <c r="G101" i="9"/>
  <c r="E99" i="9"/>
  <c r="G99" i="9"/>
  <c r="E97" i="9"/>
  <c r="G97" i="9"/>
  <c r="E95" i="9"/>
  <c r="G95" i="9"/>
  <c r="E93" i="9"/>
  <c r="G93" i="9"/>
  <c r="E91" i="9"/>
  <c r="G91" i="9"/>
  <c r="E87" i="9"/>
  <c r="G87" i="9"/>
  <c r="E85" i="9"/>
  <c r="G85" i="9"/>
  <c r="E83" i="9"/>
  <c r="G83" i="9"/>
  <c r="E104" i="4"/>
  <c r="E100" i="4"/>
  <c r="E96" i="4"/>
  <c r="E92" i="4"/>
  <c r="E88" i="4"/>
  <c r="E84" i="4"/>
  <c r="N99" i="4"/>
  <c r="N95" i="4"/>
  <c r="N91" i="4"/>
  <c r="N87" i="4"/>
  <c r="N83" i="4"/>
  <c r="E124" i="9"/>
  <c r="G124" i="9"/>
  <c r="E120" i="9"/>
  <c r="G120" i="9"/>
  <c r="E118" i="9"/>
  <c r="G118" i="9"/>
  <c r="E116" i="9"/>
  <c r="G116" i="9"/>
  <c r="E112" i="9"/>
  <c r="G112" i="9"/>
  <c r="E110" i="9"/>
  <c r="G110" i="9"/>
  <c r="E108" i="9"/>
  <c r="G108" i="9"/>
  <c r="E104" i="9"/>
  <c r="G104" i="9"/>
  <c r="E102" i="9"/>
  <c r="G102" i="9"/>
  <c r="E100" i="9"/>
  <c r="G100" i="9"/>
  <c r="E98" i="9"/>
  <c r="G98" i="9"/>
  <c r="E96" i="9"/>
  <c r="G96" i="9"/>
  <c r="E94" i="9"/>
  <c r="G94" i="9"/>
  <c r="E92" i="9"/>
  <c r="G92" i="9"/>
  <c r="E90" i="9"/>
  <c r="G90" i="9"/>
  <c r="E88" i="9"/>
  <c r="G88" i="9"/>
  <c r="E86" i="9"/>
  <c r="G86" i="9"/>
  <c r="E84" i="9"/>
  <c r="G84" i="9"/>
  <c r="E106" i="4"/>
  <c r="E102" i="4"/>
  <c r="E98" i="4"/>
  <c r="E94" i="4"/>
  <c r="E86" i="4"/>
  <c r="N97" i="4"/>
  <c r="N93" i="4"/>
  <c r="N89" i="4"/>
  <c r="N85" i="4"/>
  <c r="E105" i="4"/>
  <c r="E101" i="4"/>
  <c r="E97" i="4"/>
  <c r="E93" i="4"/>
  <c r="E89" i="4"/>
  <c r="E85" i="4"/>
  <c r="N100" i="4"/>
  <c r="N96" i="4"/>
  <c r="N92" i="4"/>
  <c r="N88" i="4"/>
  <c r="N84" i="4"/>
  <c r="N129" i="9"/>
  <c r="P129" i="9"/>
  <c r="N127" i="9"/>
  <c r="P127" i="9"/>
  <c r="N125" i="9"/>
  <c r="P125" i="9"/>
  <c r="N123" i="9"/>
  <c r="P123" i="9"/>
  <c r="N121" i="9"/>
  <c r="P121" i="9"/>
  <c r="N119" i="9"/>
  <c r="P119" i="9"/>
  <c r="N117" i="9"/>
  <c r="P117" i="9"/>
  <c r="N115" i="9"/>
  <c r="P115" i="9"/>
  <c r="N113" i="9"/>
  <c r="P113" i="9"/>
  <c r="N111" i="9"/>
  <c r="P111" i="9"/>
  <c r="N109" i="9"/>
  <c r="P109" i="9"/>
  <c r="N107" i="9"/>
  <c r="P107" i="9"/>
  <c r="N105" i="9"/>
  <c r="P105" i="9"/>
  <c r="N103" i="9"/>
  <c r="P103" i="9"/>
  <c r="N101" i="9"/>
  <c r="P101" i="9"/>
  <c r="N99" i="9"/>
  <c r="P99" i="9"/>
  <c r="N97" i="9"/>
  <c r="P97" i="9"/>
  <c r="N95" i="9"/>
  <c r="P95" i="9"/>
  <c r="N93" i="9"/>
  <c r="P93" i="9"/>
  <c r="N91" i="9"/>
  <c r="P91" i="9"/>
  <c r="N89" i="9"/>
  <c r="P89" i="9"/>
  <c r="N87" i="9"/>
  <c r="P87" i="9"/>
  <c r="N85" i="9"/>
  <c r="P85" i="9"/>
  <c r="N83" i="9"/>
  <c r="P83" i="9"/>
  <c r="N81" i="9"/>
  <c r="P81" i="9"/>
  <c r="E129" i="9"/>
  <c r="G129" i="9"/>
  <c r="E127" i="9"/>
  <c r="G127" i="9"/>
  <c r="E125" i="9"/>
  <c r="G125" i="9"/>
  <c r="N105" i="4"/>
  <c r="N101" i="4"/>
  <c r="N130" i="9"/>
  <c r="P130" i="9"/>
  <c r="N128" i="9"/>
  <c r="N126" i="9"/>
  <c r="P126" i="9"/>
  <c r="N124" i="9"/>
  <c r="P124" i="9"/>
  <c r="N122" i="9"/>
  <c r="P122" i="9"/>
  <c r="N118" i="9"/>
  <c r="P118" i="9"/>
  <c r="N116" i="9"/>
  <c r="P116" i="9"/>
  <c r="N114" i="9"/>
  <c r="P114" i="9"/>
  <c r="P112" i="9"/>
  <c r="N110" i="9"/>
  <c r="P110" i="9"/>
  <c r="N108" i="9"/>
  <c r="P108" i="9"/>
  <c r="N106" i="9"/>
  <c r="P106" i="9"/>
  <c r="N102" i="9"/>
  <c r="P102" i="9"/>
  <c r="N100" i="9"/>
  <c r="P100" i="9"/>
  <c r="N98" i="9"/>
  <c r="P98" i="9"/>
  <c r="N94" i="9"/>
  <c r="P94" i="9"/>
  <c r="N92" i="9"/>
  <c r="P92" i="9"/>
  <c r="N90" i="9"/>
  <c r="P90" i="9"/>
  <c r="N88" i="9"/>
  <c r="N86" i="9"/>
  <c r="P86" i="9"/>
  <c r="N84" i="9"/>
  <c r="P84" i="9"/>
  <c r="N82" i="9"/>
  <c r="P82" i="9"/>
  <c r="E128" i="9"/>
  <c r="G128" i="9"/>
  <c r="E126" i="9"/>
  <c r="G126" i="9"/>
  <c r="N103" i="4"/>
  <c r="N104" i="4"/>
  <c r="P83" i="4"/>
  <c r="P85" i="4"/>
  <c r="P87" i="4"/>
  <c r="P89" i="4"/>
  <c r="P91" i="4"/>
  <c r="P93" i="4"/>
  <c r="P95" i="4"/>
  <c r="P97" i="4"/>
  <c r="P99" i="4"/>
  <c r="P101" i="4"/>
  <c r="P103" i="4"/>
  <c r="P105" i="4"/>
  <c r="G84" i="4"/>
  <c r="G86" i="4"/>
  <c r="G88" i="4"/>
  <c r="G92" i="4"/>
  <c r="G94" i="4"/>
  <c r="G96" i="4"/>
  <c r="G98" i="4"/>
  <c r="G100" i="4"/>
  <c r="G102" i="4"/>
  <c r="G104" i="4"/>
  <c r="G106" i="4"/>
  <c r="P84" i="4"/>
  <c r="P86" i="4"/>
  <c r="P88" i="4"/>
  <c r="P92" i="4"/>
  <c r="P94" i="4"/>
  <c r="P96" i="4"/>
  <c r="P100" i="4"/>
  <c r="P102" i="4"/>
  <c r="P104" i="4"/>
  <c r="G85" i="4"/>
  <c r="G87" i="4"/>
  <c r="G89" i="4"/>
  <c r="G91" i="4"/>
  <c r="G93" i="4"/>
  <c r="G95" i="4"/>
  <c r="G97" i="4"/>
  <c r="G99" i="4"/>
  <c r="G101" i="4"/>
  <c r="G103" i="4"/>
  <c r="G105" i="4"/>
  <c r="L101" i="2"/>
  <c r="L255" i="9" s="1"/>
  <c r="L97" i="2"/>
  <c r="L251" i="9" s="1"/>
  <c r="L93" i="2"/>
  <c r="L247" i="9" s="1"/>
  <c r="L85" i="2"/>
  <c r="L239" i="9" s="1"/>
  <c r="L81" i="2"/>
  <c r="L235" i="9" s="1"/>
  <c r="L77" i="2"/>
  <c r="L231" i="9" s="1"/>
  <c r="O99" i="2"/>
  <c r="L311" i="9" s="1"/>
  <c r="O91" i="2"/>
  <c r="L303" i="9" s="1"/>
  <c r="O87" i="2"/>
  <c r="L299" i="9" s="1"/>
  <c r="O83" i="2"/>
  <c r="L295" i="9" s="1"/>
  <c r="O75" i="2"/>
  <c r="L287" i="9" s="1"/>
  <c r="O102" i="2"/>
  <c r="L314" i="9" s="1"/>
  <c r="O98" i="2"/>
  <c r="L310" i="9" s="1"/>
  <c r="O96" i="2"/>
  <c r="L308" i="9" s="1"/>
  <c r="O94" i="2"/>
  <c r="L306" i="9" s="1"/>
  <c r="O90" i="2"/>
  <c r="L302" i="9" s="1"/>
  <c r="O88" i="2"/>
  <c r="L300" i="9" s="1"/>
  <c r="O84" i="2"/>
  <c r="L296" i="9" s="1"/>
  <c r="O82" i="2"/>
  <c r="L294" i="9" s="1"/>
  <c r="O80" i="2"/>
  <c r="L292" i="9" s="1"/>
  <c r="O74" i="2"/>
  <c r="L286" i="9" s="1"/>
  <c r="O72" i="2"/>
  <c r="L284" i="9" s="1"/>
  <c r="O66" i="2"/>
  <c r="L278" i="9" s="1"/>
  <c r="O64" i="2"/>
  <c r="L276" i="9" s="1"/>
  <c r="O62" i="2"/>
  <c r="L274" i="9" s="1"/>
  <c r="O58" i="2"/>
  <c r="L270" i="9" s="1"/>
  <c r="O56" i="2"/>
  <c r="L268" i="9" s="1"/>
  <c r="O54" i="2"/>
  <c r="L266" i="9" s="1"/>
  <c r="O50" i="2"/>
  <c r="F312" i="9" s="1"/>
  <c r="O48" i="2"/>
  <c r="F310" i="9" s="1"/>
  <c r="O46" i="2"/>
  <c r="F308" i="9" s="1"/>
  <c r="O42" i="2"/>
  <c r="F304" i="9" s="1"/>
  <c r="O40" i="2"/>
  <c r="F302" i="9" s="1"/>
  <c r="O34" i="2"/>
  <c r="F296" i="9" s="1"/>
  <c r="O32" i="2"/>
  <c r="F294" i="9" s="1"/>
  <c r="O26" i="2"/>
  <c r="O24" i="2"/>
  <c r="F286" i="9" s="1"/>
  <c r="O22" i="2"/>
  <c r="F284" i="9" s="1"/>
  <c r="O20" i="2"/>
  <c r="F282" i="9" s="1"/>
  <c r="O18" i="2"/>
  <c r="F280" i="9" s="1"/>
  <c r="O16" i="2"/>
  <c r="F278" i="9" s="1"/>
  <c r="O14" i="2"/>
  <c r="F276" i="9" s="1"/>
  <c r="O12" i="2"/>
  <c r="F274" i="9" s="1"/>
  <c r="O10" i="2"/>
  <c r="F272" i="9" s="1"/>
  <c r="O8" i="2"/>
  <c r="F270" i="9" s="1"/>
  <c r="O6" i="2"/>
  <c r="F268" i="9" s="1"/>
  <c r="Q71" i="2"/>
  <c r="S71" i="2" s="1"/>
  <c r="Q67" i="2"/>
  <c r="S67" i="2" s="1"/>
  <c r="Q63" i="2"/>
  <c r="S63" i="2" s="1"/>
  <c r="Q59" i="2"/>
  <c r="S59" i="2" s="1"/>
  <c r="Q55" i="2"/>
  <c r="S55" i="2" s="1"/>
  <c r="Q51" i="2"/>
  <c r="S51" i="2" s="1"/>
  <c r="Q47" i="2"/>
  <c r="S47" i="2" s="1"/>
  <c r="Q43" i="2"/>
  <c r="S43" i="2" s="1"/>
  <c r="Q39" i="2"/>
  <c r="S39" i="2" s="1"/>
  <c r="Q35" i="2"/>
  <c r="S35" i="2" s="1"/>
  <c r="Q31" i="2"/>
  <c r="S31" i="2" s="1"/>
  <c r="Q27" i="2"/>
  <c r="S27" i="2" s="1"/>
  <c r="Q23" i="2"/>
  <c r="S23" i="2" s="1"/>
  <c r="Q19" i="2"/>
  <c r="S19" i="2" s="1"/>
  <c r="Q15" i="2"/>
  <c r="S15" i="2" s="1"/>
  <c r="Q11" i="2"/>
  <c r="S11" i="2" s="1"/>
  <c r="Q7" i="2"/>
  <c r="S7" i="2" s="1"/>
  <c r="Q73" i="2"/>
  <c r="S73" i="2" s="1"/>
  <c r="Q69" i="2"/>
  <c r="S69" i="2" s="1"/>
  <c r="Q65" i="2"/>
  <c r="S65" i="2" s="1"/>
  <c r="Q61" i="2"/>
  <c r="S61" i="2" s="1"/>
  <c r="Q57" i="2"/>
  <c r="S57" i="2" s="1"/>
  <c r="Q53" i="2"/>
  <c r="S53" i="2" s="1"/>
  <c r="Q49" i="2"/>
  <c r="S49" i="2" s="1"/>
  <c r="Q45" i="2"/>
  <c r="S45" i="2" s="1"/>
  <c r="Q41" i="2"/>
  <c r="S41" i="2" s="1"/>
  <c r="Q37" i="2"/>
  <c r="S37" i="2" s="1"/>
  <c r="Q33" i="2"/>
  <c r="S33" i="2" s="1"/>
  <c r="Q29" i="2"/>
  <c r="S29" i="2" s="1"/>
  <c r="Q25" i="2"/>
  <c r="S25" i="2" s="1"/>
  <c r="Q21" i="2"/>
  <c r="S21" i="2" s="1"/>
  <c r="Q17" i="2"/>
  <c r="S17" i="2" s="1"/>
  <c r="Q13" i="2"/>
  <c r="S13" i="2" s="1"/>
  <c r="Q9" i="2"/>
  <c r="S9" i="2" s="1"/>
  <c r="Q5" i="2"/>
  <c r="S5" i="2" s="1"/>
  <c r="R102" i="2"/>
  <c r="R100" i="2"/>
  <c r="R98" i="2"/>
  <c r="R96" i="2"/>
  <c r="R94" i="2"/>
  <c r="R92" i="2"/>
  <c r="R90" i="2"/>
  <c r="R88" i="2"/>
  <c r="R86" i="2"/>
  <c r="R84" i="2"/>
  <c r="R82" i="2"/>
  <c r="R80" i="2"/>
  <c r="R78" i="2"/>
  <c r="R76" i="2"/>
  <c r="R74" i="2"/>
  <c r="R72" i="2"/>
  <c r="R70" i="2"/>
  <c r="R68" i="2"/>
  <c r="R66" i="2"/>
  <c r="R64" i="2"/>
  <c r="R62" i="2"/>
  <c r="R60" i="2"/>
  <c r="R58" i="2"/>
  <c r="R56" i="2"/>
  <c r="R54" i="2"/>
  <c r="R52" i="2"/>
  <c r="R50" i="2"/>
  <c r="R48" i="2"/>
  <c r="R46" i="2"/>
  <c r="R44" i="2"/>
  <c r="R42" i="2"/>
  <c r="R40" i="2"/>
  <c r="R38" i="2"/>
  <c r="R36" i="2"/>
  <c r="R34" i="2"/>
  <c r="R32" i="2"/>
  <c r="R30" i="2"/>
  <c r="R28" i="2"/>
  <c r="R26" i="2"/>
  <c r="R24" i="2"/>
  <c r="R22" i="2"/>
  <c r="R20" i="2"/>
  <c r="R18" i="2"/>
  <c r="R16" i="2"/>
  <c r="R14" i="2"/>
  <c r="R12" i="2"/>
  <c r="R10" i="2"/>
  <c r="R8" i="2"/>
  <c r="R6" i="2"/>
  <c r="R4" i="2"/>
  <c r="Q101" i="2"/>
  <c r="S101" i="2" s="1"/>
  <c r="Q99" i="2"/>
  <c r="S99" i="2" s="1"/>
  <c r="Q97" i="2"/>
  <c r="S97" i="2" s="1"/>
  <c r="Q93" i="2"/>
  <c r="S93" i="2" s="1"/>
  <c r="Q91" i="2"/>
  <c r="S91" i="2" s="1"/>
  <c r="Q89" i="2"/>
  <c r="S89" i="2" s="1"/>
  <c r="Q85" i="2"/>
  <c r="S85" i="2" s="1"/>
  <c r="Q83" i="2"/>
  <c r="S83" i="2" s="1"/>
  <c r="Q81" i="2"/>
  <c r="S81" i="2" s="1"/>
  <c r="Q77" i="2"/>
  <c r="S77" i="2" s="1"/>
  <c r="Q75" i="2"/>
  <c r="S75" i="2" s="1"/>
  <c r="Q102" i="2"/>
  <c r="Q98" i="2"/>
  <c r="Q96" i="2"/>
  <c r="Q94" i="2"/>
  <c r="Q90" i="2"/>
  <c r="Q88" i="2"/>
  <c r="Q86" i="2"/>
  <c r="Q82" i="2"/>
  <c r="Q80" i="2"/>
  <c r="Q78" i="2"/>
  <c r="Q74" i="2"/>
  <c r="Q72" i="2"/>
  <c r="Q70" i="2"/>
  <c r="Q66" i="2"/>
  <c r="Q64" i="2"/>
  <c r="Q62" i="2"/>
  <c r="Q58" i="2"/>
  <c r="Q56" i="2"/>
  <c r="Q54" i="2"/>
  <c r="Q50" i="2"/>
  <c r="Q48" i="2"/>
  <c r="Q46" i="2"/>
  <c r="Q42" i="2"/>
  <c r="Q40" i="2"/>
  <c r="Q38" i="2"/>
  <c r="Q34" i="2"/>
  <c r="Q32" i="2"/>
  <c r="Q30" i="2"/>
  <c r="Q28" i="2"/>
  <c r="Q26" i="2"/>
  <c r="Q22" i="2"/>
  <c r="Q20" i="2"/>
  <c r="Q18" i="2"/>
  <c r="Q14" i="2"/>
  <c r="Q12" i="2"/>
  <c r="Q10" i="2"/>
  <c r="Q6" i="2"/>
  <c r="Q4" i="2"/>
  <c r="K102" i="2"/>
  <c r="K100" i="2"/>
  <c r="K98" i="2"/>
  <c r="K96" i="2"/>
  <c r="K94" i="2"/>
  <c r="K92" i="2"/>
  <c r="K90" i="2"/>
  <c r="K88" i="2"/>
  <c r="K86" i="2"/>
  <c r="K84" i="2"/>
  <c r="K82" i="2"/>
  <c r="K80" i="2"/>
  <c r="K78" i="2"/>
  <c r="K76" i="2"/>
  <c r="K74" i="2"/>
  <c r="K70" i="2"/>
  <c r="K66" i="2"/>
  <c r="K62" i="2"/>
  <c r="K58" i="2"/>
  <c r="K54" i="2"/>
  <c r="K50" i="2"/>
  <c r="K46" i="2"/>
  <c r="K42" i="2"/>
  <c r="K38" i="2"/>
  <c r="K34" i="2"/>
  <c r="K30" i="2"/>
  <c r="K26" i="2"/>
  <c r="K22" i="2"/>
  <c r="K18" i="2"/>
  <c r="K14" i="2"/>
  <c r="K10" i="2"/>
  <c r="K6" i="2"/>
  <c r="N101" i="2"/>
  <c r="N97" i="2"/>
  <c r="N93" i="2"/>
  <c r="N89" i="2"/>
  <c r="N85" i="2"/>
  <c r="N81" i="2"/>
  <c r="N77" i="2"/>
  <c r="K73" i="2"/>
  <c r="N73" i="2"/>
  <c r="K71" i="2"/>
  <c r="N71" i="2"/>
  <c r="K69" i="2"/>
  <c r="N69" i="2"/>
  <c r="K67" i="2"/>
  <c r="N67" i="2"/>
  <c r="K65" i="2"/>
  <c r="N65" i="2"/>
  <c r="K63" i="2"/>
  <c r="N63" i="2"/>
  <c r="K61" i="2"/>
  <c r="N61" i="2"/>
  <c r="K59" i="2"/>
  <c r="N59" i="2"/>
  <c r="K57" i="2"/>
  <c r="N57" i="2"/>
  <c r="K55" i="2"/>
  <c r="N55" i="2"/>
  <c r="K53" i="2"/>
  <c r="N53" i="2"/>
  <c r="K51" i="2"/>
  <c r="N51" i="2"/>
  <c r="K49" i="2"/>
  <c r="N49" i="2"/>
  <c r="K47" i="2"/>
  <c r="N47" i="2"/>
  <c r="K45" i="2"/>
  <c r="N45" i="2"/>
  <c r="K43" i="2"/>
  <c r="N43" i="2"/>
  <c r="K41" i="2"/>
  <c r="N41" i="2"/>
  <c r="K39" i="2"/>
  <c r="N39" i="2"/>
  <c r="K37" i="2"/>
  <c r="N37" i="2"/>
  <c r="K35" i="2"/>
  <c r="N35" i="2"/>
  <c r="K33" i="2"/>
  <c r="N33" i="2"/>
  <c r="K31" i="2"/>
  <c r="N31" i="2"/>
  <c r="K29" i="2"/>
  <c r="N29" i="2"/>
  <c r="K27" i="2"/>
  <c r="N27" i="2"/>
  <c r="K25" i="2"/>
  <c r="N25" i="2"/>
  <c r="K23" i="2"/>
  <c r="N23" i="2"/>
  <c r="K21" i="2"/>
  <c r="N21" i="2"/>
  <c r="K19" i="2"/>
  <c r="N19" i="2"/>
  <c r="K17" i="2"/>
  <c r="N17" i="2"/>
  <c r="K15" i="2"/>
  <c r="N15" i="2"/>
  <c r="K13" i="2"/>
  <c r="N13" i="2"/>
  <c r="K11" i="2"/>
  <c r="N11" i="2"/>
  <c r="K9" i="2"/>
  <c r="N9" i="2"/>
  <c r="K7" i="2"/>
  <c r="N7" i="2"/>
  <c r="K5" i="2"/>
  <c r="N5" i="2"/>
  <c r="K3" i="2"/>
  <c r="K99" i="2"/>
  <c r="K95" i="2"/>
  <c r="K91" i="2"/>
  <c r="K87" i="2"/>
  <c r="K83" i="2"/>
  <c r="K79" i="2"/>
  <c r="K75" i="2"/>
  <c r="K72" i="2"/>
  <c r="K68" i="2"/>
  <c r="K64" i="2"/>
  <c r="K60" i="2"/>
  <c r="K56" i="2"/>
  <c r="K52" i="2"/>
  <c r="K48" i="2"/>
  <c r="K44" i="2"/>
  <c r="K40" i="2"/>
  <c r="K36" i="2"/>
  <c r="K32" i="2"/>
  <c r="K28" i="2"/>
  <c r="K24" i="2"/>
  <c r="K20" i="2"/>
  <c r="K16" i="2"/>
  <c r="K12" i="2"/>
  <c r="K8" i="2"/>
  <c r="K4" i="2"/>
  <c r="D101" i="2"/>
  <c r="I313" i="9" s="1"/>
  <c r="D99" i="2"/>
  <c r="I311" i="9" s="1"/>
  <c r="D97" i="2"/>
  <c r="I309" i="9" s="1"/>
  <c r="D95" i="2"/>
  <c r="I307" i="9" s="1"/>
  <c r="D93" i="2"/>
  <c r="I305" i="9" s="1"/>
  <c r="D91" i="2"/>
  <c r="I303" i="9" s="1"/>
  <c r="D89" i="2"/>
  <c r="I301" i="9" s="1"/>
  <c r="D87" i="2"/>
  <c r="I299" i="9" s="1"/>
  <c r="D85" i="2"/>
  <c r="I297" i="9" s="1"/>
  <c r="D83" i="2"/>
  <c r="I295" i="9" s="1"/>
  <c r="D81" i="2"/>
  <c r="I293" i="9" s="1"/>
  <c r="D79" i="2"/>
  <c r="I291" i="9" s="1"/>
  <c r="D77" i="2"/>
  <c r="I289" i="9" s="1"/>
  <c r="D75" i="2"/>
  <c r="I287" i="9" s="1"/>
  <c r="D102" i="2"/>
  <c r="I314" i="9" s="1"/>
  <c r="D100" i="2"/>
  <c r="I312" i="9" s="1"/>
  <c r="D98" i="2"/>
  <c r="I310" i="9" s="1"/>
  <c r="D96" i="2"/>
  <c r="I308" i="9" s="1"/>
  <c r="D94" i="2"/>
  <c r="I306" i="9" s="1"/>
  <c r="D92" i="2"/>
  <c r="I304" i="9" s="1"/>
  <c r="D90" i="2"/>
  <c r="I302" i="9" s="1"/>
  <c r="D88" i="2"/>
  <c r="I300" i="9" s="1"/>
  <c r="D86" i="2"/>
  <c r="I298" i="9" s="1"/>
  <c r="D84" i="2"/>
  <c r="I296" i="9" s="1"/>
  <c r="D82" i="2"/>
  <c r="I294" i="9" s="1"/>
  <c r="D80" i="2"/>
  <c r="I292" i="9" s="1"/>
  <c r="D78" i="2"/>
  <c r="I290" i="9" s="1"/>
  <c r="D76" i="2"/>
  <c r="I288" i="9" s="1"/>
  <c r="D74" i="2"/>
  <c r="I286" i="9" s="1"/>
  <c r="D72" i="2"/>
  <c r="I284" i="9" s="1"/>
  <c r="D70" i="2"/>
  <c r="I282" i="9" s="1"/>
  <c r="D68" i="2"/>
  <c r="I280" i="9" s="1"/>
  <c r="D73" i="2"/>
  <c r="I285" i="9" s="1"/>
  <c r="D71" i="2"/>
  <c r="I283" i="9" s="1"/>
  <c r="D69" i="2"/>
  <c r="I281" i="9" s="1"/>
  <c r="D67" i="2"/>
  <c r="I279" i="9" s="1"/>
  <c r="D65" i="2"/>
  <c r="I277" i="9" s="1"/>
  <c r="D63" i="2"/>
  <c r="I275" i="9" s="1"/>
  <c r="D61" i="2"/>
  <c r="I273" i="9" s="1"/>
  <c r="D59" i="2"/>
  <c r="I271" i="9" s="1"/>
  <c r="D57" i="2"/>
  <c r="I269" i="9" s="1"/>
  <c r="D55" i="2"/>
  <c r="I267" i="9" s="1"/>
  <c r="D53" i="2"/>
  <c r="I265" i="9" s="1"/>
  <c r="D51" i="2"/>
  <c r="D49" i="2"/>
  <c r="D47" i="2"/>
  <c r="D45" i="2"/>
  <c r="D43" i="2"/>
  <c r="D41" i="2"/>
  <c r="D39" i="2"/>
  <c r="D37" i="2"/>
  <c r="D35" i="2"/>
  <c r="D33" i="2"/>
  <c r="D31" i="2"/>
  <c r="D29" i="2"/>
  <c r="D27" i="2"/>
  <c r="C289" i="9" s="1"/>
  <c r="D25" i="2"/>
  <c r="C287" i="9" s="1"/>
  <c r="D23" i="2"/>
  <c r="C285" i="9" s="1"/>
  <c r="D21" i="2"/>
  <c r="C283" i="9" s="1"/>
  <c r="D19" i="2"/>
  <c r="C281" i="9" s="1"/>
  <c r="D17" i="2"/>
  <c r="C279" i="9" s="1"/>
  <c r="D15" i="2"/>
  <c r="C277" i="9" s="1"/>
  <c r="D13" i="2"/>
  <c r="C275" i="9" s="1"/>
  <c r="D11" i="2"/>
  <c r="C273" i="9" s="1"/>
  <c r="D9" i="2"/>
  <c r="C271" i="9" s="1"/>
  <c r="D7" i="2"/>
  <c r="C269" i="9" s="1"/>
  <c r="D5" i="2"/>
  <c r="C267" i="9" s="1"/>
  <c r="D66" i="2"/>
  <c r="I278" i="9" s="1"/>
  <c r="D64" i="2"/>
  <c r="I276" i="9" s="1"/>
  <c r="D62" i="2"/>
  <c r="I274" i="9" s="1"/>
  <c r="D60" i="2"/>
  <c r="I272" i="9" s="1"/>
  <c r="D58" i="2"/>
  <c r="I270" i="9" s="1"/>
  <c r="D56" i="2"/>
  <c r="I268" i="9" s="1"/>
  <c r="D54" i="2"/>
  <c r="I266" i="9" s="1"/>
  <c r="D52" i="2"/>
  <c r="D50" i="2"/>
  <c r="D48" i="2"/>
  <c r="D46" i="2"/>
  <c r="D44" i="2"/>
  <c r="D42" i="2"/>
  <c r="D40" i="2"/>
  <c r="D38" i="2"/>
  <c r="D36" i="2"/>
  <c r="D34" i="2"/>
  <c r="D32" i="2"/>
  <c r="D30" i="2"/>
  <c r="D28" i="2"/>
  <c r="D26" i="2"/>
  <c r="C288" i="9" s="1"/>
  <c r="D24" i="2"/>
  <c r="C286" i="9" s="1"/>
  <c r="D22" i="2"/>
  <c r="C284" i="9" s="1"/>
  <c r="D20" i="2"/>
  <c r="C282" i="9" s="1"/>
  <c r="D18" i="2"/>
  <c r="C280" i="9" s="1"/>
  <c r="D16" i="2"/>
  <c r="C278" i="9" s="1"/>
  <c r="D14" i="2"/>
  <c r="C276" i="9" s="1"/>
  <c r="D12" i="2"/>
  <c r="C274" i="9" s="1"/>
  <c r="D10" i="2"/>
  <c r="C272" i="9" s="1"/>
  <c r="D8" i="2"/>
  <c r="C270" i="9" s="1"/>
  <c r="D6" i="2"/>
  <c r="C268" i="9" s="1"/>
  <c r="D4" i="2"/>
  <c r="C266" i="9" s="1"/>
  <c r="D3" i="2"/>
  <c r="P3" i="2" s="1"/>
  <c r="E3" i="2"/>
  <c r="D6" i="3"/>
  <c r="C5" i="6"/>
  <c r="D5" i="6"/>
  <c r="E5" i="6"/>
  <c r="F5" i="6"/>
  <c r="G5" i="6"/>
  <c r="H5" i="6"/>
  <c r="I5" i="6"/>
  <c r="J5" i="6"/>
  <c r="K5" i="6"/>
  <c r="L5" i="6"/>
  <c r="M5" i="6"/>
  <c r="C6" i="6"/>
  <c r="D6" i="6"/>
  <c r="E6" i="6"/>
  <c r="F6" i="6"/>
  <c r="G6" i="6"/>
  <c r="H6" i="6"/>
  <c r="I6" i="6"/>
  <c r="J6" i="6"/>
  <c r="K6" i="6"/>
  <c r="L6" i="6"/>
  <c r="M6" i="6"/>
  <c r="C7" i="6"/>
  <c r="D7" i="6"/>
  <c r="E7" i="6"/>
  <c r="F7" i="6"/>
  <c r="G7" i="6"/>
  <c r="H7" i="6"/>
  <c r="I7" i="6"/>
  <c r="J7" i="6"/>
  <c r="K7" i="6"/>
  <c r="L7" i="6"/>
  <c r="M7" i="6"/>
  <c r="C8" i="6"/>
  <c r="D8" i="6"/>
  <c r="E8" i="6"/>
  <c r="F8" i="6"/>
  <c r="G8" i="6"/>
  <c r="H8" i="6"/>
  <c r="I8" i="6"/>
  <c r="J8" i="6"/>
  <c r="K8" i="6"/>
  <c r="L8" i="6"/>
  <c r="M8" i="6"/>
  <c r="C9" i="6"/>
  <c r="D9" i="6"/>
  <c r="E9" i="6"/>
  <c r="F9" i="6"/>
  <c r="G9" i="6"/>
  <c r="H9" i="6"/>
  <c r="I9" i="6"/>
  <c r="J9" i="6"/>
  <c r="K9" i="6"/>
  <c r="L9" i="6"/>
  <c r="M9" i="6"/>
  <c r="C10" i="6"/>
  <c r="D10" i="6"/>
  <c r="E10" i="6"/>
  <c r="F10" i="6"/>
  <c r="G10" i="6"/>
  <c r="H10" i="6"/>
  <c r="I10" i="6"/>
  <c r="J10" i="6"/>
  <c r="K10" i="6"/>
  <c r="L10" i="6"/>
  <c r="M10" i="6"/>
  <c r="C11" i="6"/>
  <c r="D11" i="6"/>
  <c r="E11" i="6"/>
  <c r="F11" i="6"/>
  <c r="G11" i="6"/>
  <c r="H11" i="6"/>
  <c r="I11" i="6"/>
  <c r="J11" i="6"/>
  <c r="K11" i="6"/>
  <c r="L11" i="6"/>
  <c r="M11" i="6"/>
  <c r="C12" i="6"/>
  <c r="D12" i="6"/>
  <c r="E12" i="6"/>
  <c r="F12" i="6"/>
  <c r="G12" i="6"/>
  <c r="H12" i="6"/>
  <c r="I12" i="6"/>
  <c r="J12" i="6"/>
  <c r="K12" i="6"/>
  <c r="L12" i="6"/>
  <c r="M12" i="6"/>
  <c r="C13" i="6"/>
  <c r="D13" i="6"/>
  <c r="E13" i="6"/>
  <c r="F13" i="6"/>
  <c r="G13" i="6"/>
  <c r="H13" i="6"/>
  <c r="I13" i="6"/>
  <c r="J13" i="6"/>
  <c r="K13" i="6"/>
  <c r="L13" i="6"/>
  <c r="M13" i="6"/>
  <c r="C14" i="6"/>
  <c r="D14" i="6"/>
  <c r="E14" i="6"/>
  <c r="F14" i="6"/>
  <c r="G14" i="6"/>
  <c r="H14" i="6"/>
  <c r="I14" i="6"/>
  <c r="J14" i="6"/>
  <c r="K14" i="6"/>
  <c r="L14" i="6"/>
  <c r="M14" i="6"/>
  <c r="C15" i="6"/>
  <c r="D15" i="6"/>
  <c r="E15" i="6"/>
  <c r="F15" i="6"/>
  <c r="G15" i="6"/>
  <c r="H15" i="6"/>
  <c r="I15" i="6"/>
  <c r="J15" i="6"/>
  <c r="K15" i="6"/>
  <c r="L15" i="6"/>
  <c r="M15" i="6"/>
  <c r="C16" i="6"/>
  <c r="D16" i="6"/>
  <c r="E16" i="6"/>
  <c r="F16" i="6"/>
  <c r="G16" i="6"/>
  <c r="H16" i="6"/>
  <c r="I16" i="6"/>
  <c r="J16" i="6"/>
  <c r="K16" i="6"/>
  <c r="L16" i="6"/>
  <c r="M16" i="6"/>
  <c r="C17" i="6"/>
  <c r="D17" i="6"/>
  <c r="E17" i="6"/>
  <c r="F17" i="6"/>
  <c r="G17" i="6"/>
  <c r="H17" i="6"/>
  <c r="I17" i="6"/>
  <c r="J17" i="6"/>
  <c r="K17" i="6"/>
  <c r="L17" i="6"/>
  <c r="M17" i="6"/>
  <c r="C18" i="6"/>
  <c r="D18" i="6"/>
  <c r="E18" i="6"/>
  <c r="F18" i="6"/>
  <c r="G18" i="6"/>
  <c r="H18" i="6"/>
  <c r="I18" i="6"/>
  <c r="J18" i="6"/>
  <c r="K18" i="6"/>
  <c r="L18" i="6"/>
  <c r="M18" i="6"/>
  <c r="C19" i="6"/>
  <c r="D19" i="6"/>
  <c r="E19" i="6"/>
  <c r="F19" i="6"/>
  <c r="G19" i="6"/>
  <c r="H19" i="6"/>
  <c r="I19" i="6"/>
  <c r="J19" i="6"/>
  <c r="K19" i="6"/>
  <c r="L19" i="6"/>
  <c r="M19" i="6"/>
  <c r="C20" i="6"/>
  <c r="D20" i="6"/>
  <c r="E20" i="6"/>
  <c r="F20" i="6"/>
  <c r="G20" i="6"/>
  <c r="H20" i="6"/>
  <c r="I20" i="6"/>
  <c r="J20" i="6"/>
  <c r="K20" i="6"/>
  <c r="L20" i="6"/>
  <c r="M20" i="6"/>
  <c r="C21" i="6"/>
  <c r="D21" i="6"/>
  <c r="E21" i="6"/>
  <c r="F21" i="6"/>
  <c r="G21" i="6"/>
  <c r="H21" i="6"/>
  <c r="I21" i="6"/>
  <c r="J21" i="6"/>
  <c r="K21" i="6"/>
  <c r="L21" i="6"/>
  <c r="M21" i="6"/>
  <c r="C22" i="6"/>
  <c r="D22" i="6"/>
  <c r="E22" i="6"/>
  <c r="F22" i="6"/>
  <c r="G22" i="6"/>
  <c r="H22" i="6"/>
  <c r="I22" i="6"/>
  <c r="J22" i="6"/>
  <c r="K22" i="6"/>
  <c r="L22" i="6"/>
  <c r="M22" i="6"/>
  <c r="C23" i="6"/>
  <c r="D23" i="6"/>
  <c r="E23" i="6"/>
  <c r="F23" i="6"/>
  <c r="G23" i="6"/>
  <c r="H23" i="6"/>
  <c r="I23" i="6"/>
  <c r="J23" i="6"/>
  <c r="K23" i="6"/>
  <c r="L23" i="6"/>
  <c r="M23" i="6"/>
  <c r="C24" i="6"/>
  <c r="D24" i="6"/>
  <c r="E24" i="6"/>
  <c r="F24" i="6"/>
  <c r="G24" i="6"/>
  <c r="H24" i="6"/>
  <c r="I24" i="6"/>
  <c r="J24" i="6"/>
  <c r="K24" i="6"/>
  <c r="L24" i="6"/>
  <c r="M24" i="6"/>
  <c r="C25" i="6"/>
  <c r="D25" i="6"/>
  <c r="E25" i="6"/>
  <c r="F25" i="6"/>
  <c r="G25" i="6"/>
  <c r="H25" i="6"/>
  <c r="I25" i="6"/>
  <c r="J25" i="6"/>
  <c r="K25" i="6"/>
  <c r="L25" i="6"/>
  <c r="M25" i="6"/>
  <c r="C26" i="6"/>
  <c r="D26" i="6"/>
  <c r="E26" i="6"/>
  <c r="F26" i="6"/>
  <c r="G26" i="6"/>
  <c r="H26" i="6"/>
  <c r="I26" i="6"/>
  <c r="J26" i="6"/>
  <c r="K26" i="6"/>
  <c r="L26" i="6"/>
  <c r="M26" i="6"/>
  <c r="C27" i="6"/>
  <c r="D27" i="6"/>
  <c r="E27" i="6"/>
  <c r="F27" i="6"/>
  <c r="G27" i="6"/>
  <c r="H27" i="6"/>
  <c r="I27" i="6"/>
  <c r="J27" i="6"/>
  <c r="K27" i="6"/>
  <c r="L27" i="6"/>
  <c r="M27" i="6"/>
  <c r="C28" i="6"/>
  <c r="D28" i="6"/>
  <c r="E28" i="6"/>
  <c r="F28" i="6"/>
  <c r="G28" i="6"/>
  <c r="H28" i="6"/>
  <c r="I28" i="6"/>
  <c r="J28" i="6"/>
  <c r="K28" i="6"/>
  <c r="L28" i="6"/>
  <c r="M28" i="6"/>
  <c r="C29" i="6"/>
  <c r="D29" i="6"/>
  <c r="E29" i="6"/>
  <c r="F29" i="6"/>
  <c r="G29" i="6"/>
  <c r="H29" i="6"/>
  <c r="I29" i="6"/>
  <c r="J29" i="6"/>
  <c r="K29" i="6"/>
  <c r="L29" i="6"/>
  <c r="M29" i="6"/>
  <c r="C30" i="6"/>
  <c r="D30" i="6"/>
  <c r="E30" i="6"/>
  <c r="F30" i="6"/>
  <c r="G30" i="6"/>
  <c r="H30" i="6"/>
  <c r="I30" i="6"/>
  <c r="J30" i="6"/>
  <c r="K30" i="6"/>
  <c r="L30" i="6"/>
  <c r="M30" i="6"/>
  <c r="C31" i="6"/>
  <c r="D31" i="6"/>
  <c r="E31" i="6"/>
  <c r="F31" i="6"/>
  <c r="G31" i="6"/>
  <c r="H31" i="6"/>
  <c r="I31" i="6"/>
  <c r="J31" i="6"/>
  <c r="K31" i="6"/>
  <c r="L31" i="6"/>
  <c r="M31" i="6"/>
  <c r="C32" i="6"/>
  <c r="D32" i="6"/>
  <c r="E32" i="6"/>
  <c r="F32" i="6"/>
  <c r="G32" i="6"/>
  <c r="H32" i="6"/>
  <c r="I32" i="6"/>
  <c r="J32" i="6"/>
  <c r="K32" i="6"/>
  <c r="L32" i="6"/>
  <c r="M32" i="6"/>
  <c r="C33" i="6"/>
  <c r="D33" i="6"/>
  <c r="E33" i="6"/>
  <c r="F33" i="6"/>
  <c r="G33" i="6"/>
  <c r="H33" i="6"/>
  <c r="I33" i="6"/>
  <c r="J33" i="6"/>
  <c r="K33" i="6"/>
  <c r="L33" i="6"/>
  <c r="M33" i="6"/>
  <c r="C34" i="6"/>
  <c r="D34" i="6"/>
  <c r="E34" i="6"/>
  <c r="F34" i="6"/>
  <c r="G34" i="6"/>
  <c r="H34" i="6"/>
  <c r="I34" i="6"/>
  <c r="J34" i="6"/>
  <c r="K34" i="6"/>
  <c r="L34" i="6"/>
  <c r="M34" i="6"/>
  <c r="B11" i="5"/>
  <c r="C11" i="5"/>
  <c r="D11" i="5"/>
  <c r="E11" i="5"/>
  <c r="F11" i="5"/>
  <c r="G11" i="5"/>
  <c r="H11" i="5"/>
  <c r="I11" i="5"/>
  <c r="J11" i="5"/>
  <c r="K11" i="5"/>
  <c r="B12" i="5"/>
  <c r="C12" i="5"/>
  <c r="D12" i="5"/>
  <c r="E12" i="5"/>
  <c r="F12" i="5"/>
  <c r="G12" i="5"/>
  <c r="H12" i="5"/>
  <c r="I12" i="5"/>
  <c r="J12" i="5"/>
  <c r="K12" i="5"/>
  <c r="L12" i="5"/>
  <c r="B13" i="5"/>
  <c r="C13" i="5"/>
  <c r="D13" i="5"/>
  <c r="E13" i="5"/>
  <c r="F13" i="5"/>
  <c r="G13" i="5"/>
  <c r="H13" i="5"/>
  <c r="I13" i="5"/>
  <c r="J13" i="5"/>
  <c r="K13" i="5"/>
  <c r="L13" i="5"/>
  <c r="B14" i="5"/>
  <c r="C14" i="5"/>
  <c r="D14" i="5"/>
  <c r="E14" i="5"/>
  <c r="F14" i="5"/>
  <c r="G14" i="5"/>
  <c r="H14" i="5"/>
  <c r="I14" i="5"/>
  <c r="J14" i="5"/>
  <c r="K14" i="5"/>
  <c r="L14" i="5"/>
  <c r="B15" i="5"/>
  <c r="C15" i="5"/>
  <c r="D15" i="5"/>
  <c r="E15" i="5"/>
  <c r="F15" i="5"/>
  <c r="G15" i="5"/>
  <c r="H15" i="5"/>
  <c r="I15" i="5"/>
  <c r="J15" i="5"/>
  <c r="K15" i="5"/>
  <c r="L15" i="5"/>
  <c r="B16" i="5"/>
  <c r="C16" i="5"/>
  <c r="D16" i="5"/>
  <c r="E16" i="5"/>
  <c r="F16" i="5"/>
  <c r="G16" i="5"/>
  <c r="H16" i="5"/>
  <c r="I16" i="5"/>
  <c r="J16" i="5"/>
  <c r="K16" i="5"/>
  <c r="L16" i="5"/>
  <c r="B17" i="5"/>
  <c r="C17" i="5"/>
  <c r="D17" i="5"/>
  <c r="E17" i="5"/>
  <c r="F17" i="5"/>
  <c r="G17" i="5"/>
  <c r="H17" i="5"/>
  <c r="I17" i="5"/>
  <c r="J17" i="5"/>
  <c r="K17" i="5"/>
  <c r="L17" i="5"/>
  <c r="B18" i="5"/>
  <c r="C18" i="5"/>
  <c r="D18" i="5"/>
  <c r="E18" i="5"/>
  <c r="F18" i="5"/>
  <c r="G18" i="5"/>
  <c r="H18" i="5"/>
  <c r="I18" i="5"/>
  <c r="J18" i="5"/>
  <c r="K18" i="5"/>
  <c r="L18" i="5"/>
  <c r="B19" i="5"/>
  <c r="C19" i="5"/>
  <c r="D19" i="5"/>
  <c r="E19" i="5"/>
  <c r="F19" i="5"/>
  <c r="G19" i="5"/>
  <c r="H19" i="5"/>
  <c r="I19" i="5"/>
  <c r="J19" i="5"/>
  <c r="K19" i="5"/>
  <c r="L19" i="5"/>
  <c r="B20" i="5"/>
  <c r="C20" i="5"/>
  <c r="D20" i="5"/>
  <c r="E20" i="5"/>
  <c r="F20" i="5"/>
  <c r="G20" i="5"/>
  <c r="H20" i="5"/>
  <c r="I20" i="5"/>
  <c r="J20" i="5"/>
  <c r="K20" i="5"/>
  <c r="L20" i="5"/>
  <c r="B21" i="5"/>
  <c r="C21" i="5"/>
  <c r="D21" i="5"/>
  <c r="E21" i="5"/>
  <c r="F21" i="5"/>
  <c r="G21" i="5"/>
  <c r="H21" i="5"/>
  <c r="I21" i="5"/>
  <c r="J21" i="5"/>
  <c r="K21" i="5"/>
  <c r="L21" i="5"/>
  <c r="B22" i="5"/>
  <c r="C22" i="5"/>
  <c r="D22" i="5"/>
  <c r="E22" i="5"/>
  <c r="F22" i="5"/>
  <c r="G22" i="5"/>
  <c r="H22" i="5"/>
  <c r="I22" i="5"/>
  <c r="J22" i="5"/>
  <c r="K22" i="5"/>
  <c r="L22" i="5"/>
  <c r="B23" i="5"/>
  <c r="C23" i="5"/>
  <c r="D23" i="5"/>
  <c r="E23" i="5"/>
  <c r="F23" i="5"/>
  <c r="G23" i="5"/>
  <c r="H23" i="5"/>
  <c r="I23" i="5"/>
  <c r="J23" i="5"/>
  <c r="K23" i="5"/>
  <c r="L23" i="5"/>
  <c r="B24" i="5"/>
  <c r="C24" i="5"/>
  <c r="D24" i="5"/>
  <c r="E24" i="5"/>
  <c r="F24" i="5"/>
  <c r="G24" i="5"/>
  <c r="H24" i="5"/>
  <c r="I24" i="5"/>
  <c r="J24" i="5"/>
  <c r="K24" i="5"/>
  <c r="L24" i="5"/>
  <c r="B25" i="5"/>
  <c r="C25" i="5"/>
  <c r="D25" i="5"/>
  <c r="E25" i="5"/>
  <c r="F25" i="5"/>
  <c r="G25" i="5"/>
  <c r="H25" i="5"/>
  <c r="I25" i="5"/>
  <c r="J25" i="5"/>
  <c r="K25" i="5"/>
  <c r="L25" i="5"/>
  <c r="B26" i="5"/>
  <c r="C26" i="5"/>
  <c r="D26" i="5"/>
  <c r="E26" i="5"/>
  <c r="F26" i="5"/>
  <c r="G26" i="5"/>
  <c r="H26" i="5"/>
  <c r="I26" i="5"/>
  <c r="J26" i="5"/>
  <c r="K26" i="5"/>
  <c r="L26" i="5"/>
  <c r="B27" i="5"/>
  <c r="C27" i="5"/>
  <c r="D27" i="5"/>
  <c r="E27" i="5"/>
  <c r="F27" i="5"/>
  <c r="G27" i="5"/>
  <c r="H27" i="5"/>
  <c r="I27" i="5"/>
  <c r="J27" i="5"/>
  <c r="K27" i="5"/>
  <c r="L27" i="5"/>
  <c r="B28" i="5"/>
  <c r="C28" i="5"/>
  <c r="D28" i="5"/>
  <c r="E28" i="5"/>
  <c r="F28" i="5"/>
  <c r="G28" i="5"/>
  <c r="H28" i="5"/>
  <c r="I28" i="5"/>
  <c r="J28" i="5"/>
  <c r="K28" i="5"/>
  <c r="L28" i="5"/>
  <c r="B29" i="5"/>
  <c r="C29" i="5"/>
  <c r="D29" i="5"/>
  <c r="E29" i="5"/>
  <c r="F29" i="5"/>
  <c r="G29" i="5"/>
  <c r="H29" i="5"/>
  <c r="I29" i="5"/>
  <c r="J29" i="5"/>
  <c r="K29" i="5"/>
  <c r="L29" i="5"/>
  <c r="B30" i="5"/>
  <c r="C30" i="5"/>
  <c r="D30" i="5"/>
  <c r="E30" i="5"/>
  <c r="F30" i="5"/>
  <c r="G30" i="5"/>
  <c r="H30" i="5"/>
  <c r="I30" i="5"/>
  <c r="J30" i="5"/>
  <c r="K30" i="5"/>
  <c r="L30" i="5"/>
  <c r="B31" i="5"/>
  <c r="C31" i="5"/>
  <c r="D31" i="5"/>
  <c r="E31" i="5"/>
  <c r="F31" i="5"/>
  <c r="G31" i="5"/>
  <c r="H31" i="5"/>
  <c r="I31" i="5"/>
  <c r="J31" i="5"/>
  <c r="K31" i="5"/>
  <c r="L31" i="5"/>
  <c r="B32" i="5"/>
  <c r="C32" i="5"/>
  <c r="D32" i="5"/>
  <c r="E32" i="5"/>
  <c r="F32" i="5"/>
  <c r="G32" i="5"/>
  <c r="H32" i="5"/>
  <c r="I32" i="5"/>
  <c r="J32" i="5"/>
  <c r="K32" i="5"/>
  <c r="L32" i="5"/>
  <c r="B33" i="5"/>
  <c r="C33" i="5"/>
  <c r="D33" i="5"/>
  <c r="E33" i="5"/>
  <c r="F33" i="5"/>
  <c r="G33" i="5"/>
  <c r="H33" i="5"/>
  <c r="I33" i="5"/>
  <c r="J33" i="5"/>
  <c r="K33" i="5"/>
  <c r="L33" i="5"/>
  <c r="B34" i="5"/>
  <c r="C34" i="5"/>
  <c r="D34" i="5"/>
  <c r="E34" i="5"/>
  <c r="F34" i="5"/>
  <c r="G34" i="5"/>
  <c r="H34" i="5"/>
  <c r="I34" i="5"/>
  <c r="J34" i="5"/>
  <c r="K34" i="5"/>
  <c r="L34" i="5"/>
  <c r="B35" i="5"/>
  <c r="C35" i="5"/>
  <c r="D35" i="5"/>
  <c r="E35" i="5"/>
  <c r="F35" i="5"/>
  <c r="G35" i="5"/>
  <c r="H35" i="5"/>
  <c r="I35" i="5"/>
  <c r="J35" i="5"/>
  <c r="K35" i="5"/>
  <c r="L35" i="5"/>
  <c r="B36" i="5"/>
  <c r="C36" i="5"/>
  <c r="D36" i="5"/>
  <c r="E36" i="5"/>
  <c r="F36" i="5"/>
  <c r="G36" i="5"/>
  <c r="H36" i="5"/>
  <c r="I36" i="5"/>
  <c r="J36" i="5"/>
  <c r="K36" i="5"/>
  <c r="L36" i="5"/>
  <c r="B37" i="5"/>
  <c r="C37" i="5"/>
  <c r="D37" i="5"/>
  <c r="E37" i="5"/>
  <c r="F37" i="5"/>
  <c r="G37" i="5"/>
  <c r="H37" i="5"/>
  <c r="I37" i="5"/>
  <c r="J37" i="5"/>
  <c r="K37" i="5"/>
  <c r="L37" i="5"/>
  <c r="B38" i="5"/>
  <c r="C38" i="5"/>
  <c r="D38" i="5"/>
  <c r="E38" i="5"/>
  <c r="F38" i="5"/>
  <c r="G38" i="5"/>
  <c r="H38" i="5"/>
  <c r="I38" i="5"/>
  <c r="J38" i="5"/>
  <c r="K38" i="5"/>
  <c r="L38" i="5"/>
  <c r="B39" i="5"/>
  <c r="C39" i="5"/>
  <c r="D39" i="5"/>
  <c r="E39" i="5"/>
  <c r="F39" i="5"/>
  <c r="G39" i="5"/>
  <c r="H39" i="5"/>
  <c r="I39" i="5"/>
  <c r="J39" i="5"/>
  <c r="K39" i="5"/>
  <c r="L39" i="5"/>
  <c r="B40" i="5"/>
  <c r="C40" i="5"/>
  <c r="D40" i="5"/>
  <c r="E40" i="5"/>
  <c r="F40" i="5"/>
  <c r="G40" i="5"/>
  <c r="H40" i="5"/>
  <c r="I40" i="5"/>
  <c r="J40" i="5"/>
  <c r="K40" i="5"/>
  <c r="L40" i="5"/>
  <c r="O38" i="2" l="1"/>
  <c r="F300" i="9" s="1"/>
  <c r="O78" i="2"/>
  <c r="L290" i="9" s="1"/>
  <c r="O86" i="2"/>
  <c r="L298" i="9" s="1"/>
  <c r="O79" i="2"/>
  <c r="L291" i="9" s="1"/>
  <c r="O95" i="2"/>
  <c r="L307" i="9" s="1"/>
  <c r="G89" i="9"/>
  <c r="D292" i="9"/>
  <c r="O4" i="2"/>
  <c r="F266" i="9" s="1"/>
  <c r="O60" i="2"/>
  <c r="L272" i="9" s="1"/>
  <c r="O70" i="2"/>
  <c r="L282" i="9" s="1"/>
  <c r="L89" i="2"/>
  <c r="L243" i="9" s="1"/>
  <c r="G90" i="4"/>
  <c r="O44" i="2"/>
  <c r="F306" i="9" s="1"/>
  <c r="O52" i="2"/>
  <c r="F314" i="9" s="1"/>
  <c r="P106" i="4"/>
  <c r="P98" i="4"/>
  <c r="G130" i="9"/>
  <c r="O100" i="2"/>
  <c r="L312" i="9" s="1"/>
  <c r="E130" i="9"/>
  <c r="O68" i="2"/>
  <c r="L280" i="9" s="1"/>
  <c r="O76" i="2"/>
  <c r="L288" i="9" s="1"/>
  <c r="O92" i="2"/>
  <c r="L304" i="9" s="1"/>
  <c r="P96" i="9"/>
  <c r="P104" i="9"/>
  <c r="P120" i="9"/>
  <c r="P90" i="4"/>
  <c r="P82" i="4"/>
  <c r="N82" i="4"/>
  <c r="G106" i="9"/>
  <c r="G114" i="9"/>
  <c r="G122" i="9"/>
  <c r="O28" i="2"/>
  <c r="F290" i="9" s="1"/>
  <c r="O36" i="2"/>
  <c r="F298" i="9" s="1"/>
  <c r="E114" i="9"/>
  <c r="E122" i="9"/>
  <c r="E90" i="4"/>
  <c r="G83" i="4"/>
  <c r="G82" i="9"/>
  <c r="E82" i="9"/>
  <c r="D166" i="4"/>
  <c r="D216" i="9"/>
  <c r="D174" i="4"/>
  <c r="D224" i="9"/>
  <c r="D232" i="9"/>
  <c r="J157" i="4"/>
  <c r="D240" i="9"/>
  <c r="J165" i="4"/>
  <c r="D248" i="9"/>
  <c r="J173" i="4"/>
  <c r="D256" i="9"/>
  <c r="J181" i="4"/>
  <c r="L60" i="2"/>
  <c r="L214" i="9" s="1"/>
  <c r="J214" i="9"/>
  <c r="L68" i="2"/>
  <c r="L222" i="9" s="1"/>
  <c r="J222" i="9"/>
  <c r="L75" i="2"/>
  <c r="L229" i="9" s="1"/>
  <c r="J229" i="9"/>
  <c r="L83" i="2"/>
  <c r="L237" i="9" s="1"/>
  <c r="J237" i="9"/>
  <c r="L91" i="2"/>
  <c r="L245" i="9" s="1"/>
  <c r="J245" i="9"/>
  <c r="L99" i="2"/>
  <c r="L253" i="9" s="1"/>
  <c r="J253" i="9"/>
  <c r="D267" i="9"/>
  <c r="D192" i="4"/>
  <c r="D269" i="9"/>
  <c r="D194" i="4"/>
  <c r="D271" i="9"/>
  <c r="D196" i="4"/>
  <c r="D273" i="9"/>
  <c r="D198" i="4"/>
  <c r="D275" i="9"/>
  <c r="D200" i="4"/>
  <c r="D277" i="9"/>
  <c r="D202" i="4"/>
  <c r="D279" i="9"/>
  <c r="D204" i="4"/>
  <c r="D281" i="9"/>
  <c r="D206" i="4"/>
  <c r="D283" i="9"/>
  <c r="D208" i="4"/>
  <c r="D285" i="9"/>
  <c r="D210" i="4"/>
  <c r="D287" i="9"/>
  <c r="D212" i="4"/>
  <c r="D289" i="9"/>
  <c r="D214" i="4"/>
  <c r="D291" i="9"/>
  <c r="J191" i="4"/>
  <c r="D293" i="9"/>
  <c r="J193" i="4"/>
  <c r="D295" i="9"/>
  <c r="J195" i="4"/>
  <c r="D297" i="9"/>
  <c r="J197" i="4"/>
  <c r="D299" i="9"/>
  <c r="J199" i="4"/>
  <c r="D301" i="9"/>
  <c r="J201" i="4"/>
  <c r="D303" i="9"/>
  <c r="J203" i="4"/>
  <c r="D305" i="9"/>
  <c r="J205" i="4"/>
  <c r="D307" i="9"/>
  <c r="J207" i="4"/>
  <c r="D309" i="9"/>
  <c r="J209" i="4"/>
  <c r="D311" i="9"/>
  <c r="J211" i="4"/>
  <c r="D313" i="9"/>
  <c r="J213" i="4"/>
  <c r="O53" i="2"/>
  <c r="L265" i="9" s="1"/>
  <c r="J265" i="9"/>
  <c r="O55" i="2"/>
  <c r="L267" i="9" s="1"/>
  <c r="J267" i="9"/>
  <c r="O57" i="2"/>
  <c r="L269" i="9" s="1"/>
  <c r="J269" i="9"/>
  <c r="O59" i="2"/>
  <c r="L271" i="9" s="1"/>
  <c r="J271" i="9"/>
  <c r="O61" i="2"/>
  <c r="L273" i="9" s="1"/>
  <c r="J273" i="9"/>
  <c r="O63" i="2"/>
  <c r="L275" i="9" s="1"/>
  <c r="J275" i="9"/>
  <c r="O65" i="2"/>
  <c r="L277" i="9" s="1"/>
  <c r="J277" i="9"/>
  <c r="O67" i="2"/>
  <c r="L279" i="9" s="1"/>
  <c r="J279" i="9"/>
  <c r="O69" i="2"/>
  <c r="L281" i="9" s="1"/>
  <c r="J281" i="9"/>
  <c r="O71" i="2"/>
  <c r="L283" i="9" s="1"/>
  <c r="J283" i="9"/>
  <c r="O73" i="2"/>
  <c r="L285" i="9" s="1"/>
  <c r="J285" i="9"/>
  <c r="O77" i="2"/>
  <c r="L289" i="9" s="1"/>
  <c r="J289" i="9"/>
  <c r="O85" i="2"/>
  <c r="L297" i="9" s="1"/>
  <c r="J297" i="9"/>
  <c r="O93" i="2"/>
  <c r="L305" i="9" s="1"/>
  <c r="J305" i="9"/>
  <c r="O101" i="2"/>
  <c r="L313" i="9" s="1"/>
  <c r="J313" i="9"/>
  <c r="D164" i="4"/>
  <c r="D214" i="9"/>
  <c r="D172" i="4"/>
  <c r="D222" i="9"/>
  <c r="D180" i="4"/>
  <c r="D230" i="9"/>
  <c r="D238" i="9"/>
  <c r="J163" i="4"/>
  <c r="D246" i="9"/>
  <c r="J171" i="4"/>
  <c r="D254" i="9"/>
  <c r="J179" i="4"/>
  <c r="L58" i="2"/>
  <c r="L212" i="9" s="1"/>
  <c r="J212" i="9"/>
  <c r="L66" i="2"/>
  <c r="L220" i="9" s="1"/>
  <c r="J220" i="9"/>
  <c r="L74" i="2"/>
  <c r="L228" i="9" s="1"/>
  <c r="J228" i="9"/>
  <c r="L78" i="2"/>
  <c r="L232" i="9" s="1"/>
  <c r="J232" i="9"/>
  <c r="L82" i="2"/>
  <c r="L236" i="9" s="1"/>
  <c r="J236" i="9"/>
  <c r="L86" i="2"/>
  <c r="L240" i="9" s="1"/>
  <c r="J240" i="9"/>
  <c r="L90" i="2"/>
  <c r="L244" i="9" s="1"/>
  <c r="J244" i="9"/>
  <c r="L94" i="2"/>
  <c r="L248" i="9" s="1"/>
  <c r="J248" i="9"/>
  <c r="L98" i="2"/>
  <c r="L252" i="9" s="1"/>
  <c r="J252" i="9"/>
  <c r="L102" i="2"/>
  <c r="L256" i="9" s="1"/>
  <c r="J256" i="9"/>
  <c r="D162" i="4"/>
  <c r="D212" i="9"/>
  <c r="D170" i="4"/>
  <c r="D220" i="9"/>
  <c r="D178" i="4"/>
  <c r="D228" i="9"/>
  <c r="D236" i="9"/>
  <c r="J161" i="4"/>
  <c r="D244" i="9"/>
  <c r="J169" i="4"/>
  <c r="D252" i="9"/>
  <c r="J177" i="4"/>
  <c r="L56" i="2"/>
  <c r="L210" i="9" s="1"/>
  <c r="J210" i="9"/>
  <c r="L64" i="2"/>
  <c r="L218" i="9" s="1"/>
  <c r="J218" i="9"/>
  <c r="L72" i="2"/>
  <c r="L226" i="9" s="1"/>
  <c r="J226" i="9"/>
  <c r="L79" i="2"/>
  <c r="L233" i="9" s="1"/>
  <c r="J233" i="9"/>
  <c r="L87" i="2"/>
  <c r="L241" i="9" s="1"/>
  <c r="J241" i="9"/>
  <c r="L95" i="2"/>
  <c r="L249" i="9" s="1"/>
  <c r="J249" i="9"/>
  <c r="D159" i="4"/>
  <c r="D209" i="9"/>
  <c r="D161" i="4"/>
  <c r="D211" i="9"/>
  <c r="D163" i="4"/>
  <c r="D213" i="9"/>
  <c r="D165" i="4"/>
  <c r="D215" i="9"/>
  <c r="D167" i="4"/>
  <c r="D217" i="9"/>
  <c r="D169" i="4"/>
  <c r="D219" i="9"/>
  <c r="D171" i="4"/>
  <c r="D221" i="9"/>
  <c r="D173" i="4"/>
  <c r="D223" i="9"/>
  <c r="D175" i="4"/>
  <c r="D225" i="9"/>
  <c r="D177" i="4"/>
  <c r="D227" i="9"/>
  <c r="D179" i="4"/>
  <c r="D229" i="9"/>
  <c r="D181" i="4"/>
  <c r="D231" i="9"/>
  <c r="D233" i="9"/>
  <c r="J158" i="4"/>
  <c r="D235" i="9"/>
  <c r="J160" i="4"/>
  <c r="D237" i="9"/>
  <c r="J162" i="4"/>
  <c r="D239" i="9"/>
  <c r="J164" i="4"/>
  <c r="D241" i="9"/>
  <c r="J166" i="4"/>
  <c r="D243" i="9"/>
  <c r="J168" i="4"/>
  <c r="D245" i="9"/>
  <c r="J170" i="4"/>
  <c r="D247" i="9"/>
  <c r="J172" i="4"/>
  <c r="D249" i="9"/>
  <c r="J174" i="4"/>
  <c r="D251" i="9"/>
  <c r="J176" i="4"/>
  <c r="D253" i="9"/>
  <c r="J178" i="4"/>
  <c r="D255" i="9"/>
  <c r="J180" i="4"/>
  <c r="L53" i="2"/>
  <c r="L207" i="9" s="1"/>
  <c r="J207" i="9"/>
  <c r="L55" i="2"/>
  <c r="L209" i="9" s="1"/>
  <c r="J209" i="9"/>
  <c r="L57" i="2"/>
  <c r="L211" i="9" s="1"/>
  <c r="J211" i="9"/>
  <c r="L59" i="2"/>
  <c r="L213" i="9" s="1"/>
  <c r="J213" i="9"/>
  <c r="L61" i="2"/>
  <c r="L215" i="9" s="1"/>
  <c r="J215" i="9"/>
  <c r="L63" i="2"/>
  <c r="L217" i="9" s="1"/>
  <c r="J217" i="9"/>
  <c r="L65" i="2"/>
  <c r="L219" i="9" s="1"/>
  <c r="J219" i="9"/>
  <c r="L67" i="2"/>
  <c r="L221" i="9" s="1"/>
  <c r="J221" i="9"/>
  <c r="L69" i="2"/>
  <c r="L223" i="9" s="1"/>
  <c r="J223" i="9"/>
  <c r="L71" i="2"/>
  <c r="L225" i="9" s="1"/>
  <c r="J225" i="9"/>
  <c r="L73" i="2"/>
  <c r="L227" i="9" s="1"/>
  <c r="J227" i="9"/>
  <c r="O81" i="2"/>
  <c r="L293" i="9" s="1"/>
  <c r="J293" i="9"/>
  <c r="O89" i="2"/>
  <c r="L301" i="9" s="1"/>
  <c r="J301" i="9"/>
  <c r="O97" i="2"/>
  <c r="L309" i="9" s="1"/>
  <c r="J309" i="9"/>
  <c r="D160" i="4"/>
  <c r="D210" i="9"/>
  <c r="D168" i="4"/>
  <c r="D218" i="9"/>
  <c r="D176" i="4"/>
  <c r="D226" i="9"/>
  <c r="D234" i="9"/>
  <c r="J159" i="4"/>
  <c r="D242" i="9"/>
  <c r="J167" i="4"/>
  <c r="D250" i="9"/>
  <c r="J175" i="4"/>
  <c r="L54" i="2"/>
  <c r="L208" i="9" s="1"/>
  <c r="J208" i="9"/>
  <c r="L62" i="2"/>
  <c r="L216" i="9" s="1"/>
  <c r="J216" i="9"/>
  <c r="L70" i="2"/>
  <c r="L224" i="9" s="1"/>
  <c r="J224" i="9"/>
  <c r="L76" i="2"/>
  <c r="L230" i="9" s="1"/>
  <c r="J230" i="9"/>
  <c r="L80" i="2"/>
  <c r="L234" i="9" s="1"/>
  <c r="J234" i="9"/>
  <c r="L84" i="2"/>
  <c r="L238" i="9" s="1"/>
  <c r="J238" i="9"/>
  <c r="L88" i="2"/>
  <c r="L242" i="9" s="1"/>
  <c r="J242" i="9"/>
  <c r="L92" i="2"/>
  <c r="L246" i="9" s="1"/>
  <c r="J246" i="9"/>
  <c r="L96" i="2"/>
  <c r="L250" i="9" s="1"/>
  <c r="J250" i="9"/>
  <c r="L100" i="2"/>
  <c r="L254" i="9" s="1"/>
  <c r="J254" i="9"/>
  <c r="D158" i="4"/>
  <c r="D208" i="9"/>
  <c r="D207" i="9"/>
  <c r="D157" i="4"/>
  <c r="S46" i="2"/>
  <c r="C232" i="9"/>
  <c r="C290" i="9"/>
  <c r="C236" i="9"/>
  <c r="C294" i="9"/>
  <c r="C240" i="9"/>
  <c r="C298" i="9"/>
  <c r="C244" i="9"/>
  <c r="C302" i="9"/>
  <c r="C248" i="9"/>
  <c r="C306" i="9"/>
  <c r="C252" i="9"/>
  <c r="C310" i="9"/>
  <c r="C256" i="9"/>
  <c r="C314" i="9"/>
  <c r="C233" i="9"/>
  <c r="C291" i="9"/>
  <c r="C237" i="9"/>
  <c r="C295" i="9"/>
  <c r="C241" i="9"/>
  <c r="C299" i="9"/>
  <c r="C245" i="9"/>
  <c r="C303" i="9"/>
  <c r="C249" i="9"/>
  <c r="C307" i="9"/>
  <c r="C253" i="9"/>
  <c r="C311" i="9"/>
  <c r="C234" i="9"/>
  <c r="C292" i="9"/>
  <c r="C238" i="9"/>
  <c r="C296" i="9"/>
  <c r="C242" i="9"/>
  <c r="C300" i="9"/>
  <c r="C246" i="9"/>
  <c r="C304" i="9"/>
  <c r="C250" i="9"/>
  <c r="C308" i="9"/>
  <c r="C254" i="9"/>
  <c r="C312" i="9"/>
  <c r="C235" i="9"/>
  <c r="C293" i="9"/>
  <c r="C239" i="9"/>
  <c r="C297" i="9"/>
  <c r="C243" i="9"/>
  <c r="C301" i="9"/>
  <c r="C247" i="9"/>
  <c r="C305" i="9"/>
  <c r="C251" i="9"/>
  <c r="C309" i="9"/>
  <c r="C255" i="9"/>
  <c r="C313" i="9"/>
  <c r="C207" i="9"/>
  <c r="C265" i="9"/>
  <c r="G150" i="9"/>
  <c r="I210" i="9"/>
  <c r="G154" i="9"/>
  <c r="I214" i="9"/>
  <c r="G158" i="9"/>
  <c r="I218" i="9"/>
  <c r="G151" i="9"/>
  <c r="I211" i="9"/>
  <c r="G155" i="9"/>
  <c r="I215" i="9"/>
  <c r="G159" i="9"/>
  <c r="I219" i="9"/>
  <c r="G163" i="9"/>
  <c r="I223" i="9"/>
  <c r="G167" i="9"/>
  <c r="I227" i="9"/>
  <c r="G164" i="9"/>
  <c r="I224" i="9"/>
  <c r="G168" i="9"/>
  <c r="I228" i="9"/>
  <c r="G172" i="9"/>
  <c r="I232" i="9"/>
  <c r="G176" i="9"/>
  <c r="I236" i="9"/>
  <c r="G180" i="9"/>
  <c r="I240" i="9"/>
  <c r="G184" i="9"/>
  <c r="I244" i="9"/>
  <c r="G188" i="9"/>
  <c r="I248" i="9"/>
  <c r="G192" i="9"/>
  <c r="I252" i="9"/>
  <c r="G196" i="9"/>
  <c r="I256" i="9"/>
  <c r="G171" i="9"/>
  <c r="I231" i="9"/>
  <c r="G175" i="9"/>
  <c r="I235" i="9"/>
  <c r="G179" i="9"/>
  <c r="I239" i="9"/>
  <c r="G183" i="9"/>
  <c r="I243" i="9"/>
  <c r="G187" i="9"/>
  <c r="I247" i="9"/>
  <c r="G191" i="9"/>
  <c r="I251" i="9"/>
  <c r="G195" i="9"/>
  <c r="I255" i="9"/>
  <c r="G148" i="9"/>
  <c r="I208" i="9"/>
  <c r="G152" i="9"/>
  <c r="I212" i="9"/>
  <c r="G156" i="9"/>
  <c r="I216" i="9"/>
  <c r="G160" i="9"/>
  <c r="I220" i="9"/>
  <c r="G149" i="9"/>
  <c r="I209" i="9"/>
  <c r="G153" i="9"/>
  <c r="I213" i="9"/>
  <c r="G157" i="9"/>
  <c r="I217" i="9"/>
  <c r="G161" i="9"/>
  <c r="I221" i="9"/>
  <c r="G165" i="9"/>
  <c r="I225" i="9"/>
  <c r="G162" i="9"/>
  <c r="I222" i="9"/>
  <c r="G166" i="9"/>
  <c r="I226" i="9"/>
  <c r="G170" i="9"/>
  <c r="I230" i="9"/>
  <c r="G174" i="9"/>
  <c r="I234" i="9"/>
  <c r="G178" i="9"/>
  <c r="I238" i="9"/>
  <c r="G182" i="9"/>
  <c r="I242" i="9"/>
  <c r="G186" i="9"/>
  <c r="I246" i="9"/>
  <c r="G190" i="9"/>
  <c r="I250" i="9"/>
  <c r="G194" i="9"/>
  <c r="I254" i="9"/>
  <c r="G169" i="9"/>
  <c r="I229" i="9"/>
  <c r="G173" i="9"/>
  <c r="I233" i="9"/>
  <c r="G177" i="9"/>
  <c r="I237" i="9"/>
  <c r="G181" i="9"/>
  <c r="I241" i="9"/>
  <c r="G185" i="9"/>
  <c r="I245" i="9"/>
  <c r="G189" i="9"/>
  <c r="I249" i="9"/>
  <c r="G193" i="9"/>
  <c r="I253" i="9"/>
  <c r="G147" i="9"/>
  <c r="I207" i="9"/>
  <c r="C148" i="9"/>
  <c r="D148" i="9" s="1"/>
  <c r="C208" i="9"/>
  <c r="C152" i="9"/>
  <c r="D152" i="9" s="1"/>
  <c r="C212" i="9"/>
  <c r="C156" i="9"/>
  <c r="D156" i="9" s="1"/>
  <c r="C216" i="9"/>
  <c r="C160" i="9"/>
  <c r="D160" i="9" s="1"/>
  <c r="C220" i="9"/>
  <c r="C164" i="9"/>
  <c r="D164" i="9" s="1"/>
  <c r="C224" i="9"/>
  <c r="C168" i="9"/>
  <c r="D168" i="9" s="1"/>
  <c r="C228" i="9"/>
  <c r="C149" i="9"/>
  <c r="D149" i="9" s="1"/>
  <c r="C209" i="9"/>
  <c r="C153" i="9"/>
  <c r="D153" i="9" s="1"/>
  <c r="C213" i="9"/>
  <c r="C157" i="9"/>
  <c r="D157" i="9" s="1"/>
  <c r="C217" i="9"/>
  <c r="C161" i="9"/>
  <c r="D161" i="9" s="1"/>
  <c r="C221" i="9"/>
  <c r="C165" i="9"/>
  <c r="D165" i="9" s="1"/>
  <c r="C225" i="9"/>
  <c r="C169" i="9"/>
  <c r="D169" i="9" s="1"/>
  <c r="C229" i="9"/>
  <c r="C150" i="9"/>
  <c r="D150" i="9" s="1"/>
  <c r="C210" i="9"/>
  <c r="C154" i="9"/>
  <c r="D154" i="9" s="1"/>
  <c r="C214" i="9"/>
  <c r="C158" i="9"/>
  <c r="D158" i="9" s="1"/>
  <c r="C218" i="9"/>
  <c r="C162" i="9"/>
  <c r="D162" i="9" s="1"/>
  <c r="C222" i="9"/>
  <c r="C166" i="9"/>
  <c r="D166" i="9" s="1"/>
  <c r="C226" i="9"/>
  <c r="C170" i="9"/>
  <c r="D170" i="9" s="1"/>
  <c r="C230" i="9"/>
  <c r="C151" i="9"/>
  <c r="D151" i="9" s="1"/>
  <c r="C211" i="9"/>
  <c r="C155" i="9"/>
  <c r="D155" i="9" s="1"/>
  <c r="C215" i="9"/>
  <c r="C159" i="9"/>
  <c r="D159" i="9" s="1"/>
  <c r="C219" i="9"/>
  <c r="C163" i="9"/>
  <c r="D163" i="9" s="1"/>
  <c r="C223" i="9"/>
  <c r="C167" i="9"/>
  <c r="D167" i="9" s="1"/>
  <c r="C227" i="9"/>
  <c r="C171" i="9"/>
  <c r="D171" i="9" s="1"/>
  <c r="C231" i="9"/>
  <c r="C130" i="9"/>
  <c r="C196" i="9"/>
  <c r="D196" i="9" s="1"/>
  <c r="C106" i="9"/>
  <c r="C172" i="9"/>
  <c r="D172" i="9" s="1"/>
  <c r="C110" i="9"/>
  <c r="C176" i="9"/>
  <c r="D176" i="9" s="1"/>
  <c r="C114" i="9"/>
  <c r="C180" i="9"/>
  <c r="D180" i="9" s="1"/>
  <c r="C118" i="9"/>
  <c r="C184" i="9"/>
  <c r="D184" i="9" s="1"/>
  <c r="C122" i="9"/>
  <c r="C188" i="9"/>
  <c r="D188" i="9" s="1"/>
  <c r="C126" i="9"/>
  <c r="C192" i="9"/>
  <c r="D192" i="9" s="1"/>
  <c r="C107" i="9"/>
  <c r="C173" i="9"/>
  <c r="D173" i="9" s="1"/>
  <c r="C111" i="9"/>
  <c r="C177" i="9"/>
  <c r="D177" i="9" s="1"/>
  <c r="C115" i="9"/>
  <c r="C181" i="9"/>
  <c r="D181" i="9" s="1"/>
  <c r="C119" i="9"/>
  <c r="C185" i="9"/>
  <c r="D185" i="9" s="1"/>
  <c r="C123" i="9"/>
  <c r="C189" i="9"/>
  <c r="D189" i="9" s="1"/>
  <c r="C127" i="9"/>
  <c r="C193" i="9"/>
  <c r="D193" i="9" s="1"/>
  <c r="C81" i="9"/>
  <c r="C147" i="9"/>
  <c r="C108" i="9"/>
  <c r="C174" i="9"/>
  <c r="D174" i="9" s="1"/>
  <c r="C112" i="9"/>
  <c r="C178" i="9"/>
  <c r="D178" i="9" s="1"/>
  <c r="C116" i="9"/>
  <c r="C182" i="9"/>
  <c r="D182" i="9" s="1"/>
  <c r="C120" i="9"/>
  <c r="C186" i="9"/>
  <c r="D186" i="9" s="1"/>
  <c r="C124" i="9"/>
  <c r="C190" i="9"/>
  <c r="D190" i="9" s="1"/>
  <c r="C128" i="9"/>
  <c r="C194" i="9"/>
  <c r="D194" i="9" s="1"/>
  <c r="C109" i="9"/>
  <c r="C175" i="9"/>
  <c r="D175" i="9" s="1"/>
  <c r="C113" i="9"/>
  <c r="C179" i="9"/>
  <c r="D179" i="9" s="1"/>
  <c r="C117" i="9"/>
  <c r="C183" i="9"/>
  <c r="D183" i="9" s="1"/>
  <c r="C121" i="9"/>
  <c r="C187" i="9"/>
  <c r="D187" i="9" s="1"/>
  <c r="C125" i="9"/>
  <c r="C191" i="9"/>
  <c r="D191" i="9" s="1"/>
  <c r="C129" i="9"/>
  <c r="C195" i="9"/>
  <c r="D195" i="9" s="1"/>
  <c r="E81" i="9"/>
  <c r="G81" i="9"/>
  <c r="E82" i="4"/>
  <c r="G82" i="4"/>
  <c r="L3" i="2"/>
  <c r="C158" i="4"/>
  <c r="C82" i="9"/>
  <c r="C162" i="4"/>
  <c r="C86" i="9"/>
  <c r="C166" i="4"/>
  <c r="C90" i="9"/>
  <c r="C170" i="4"/>
  <c r="C94" i="9"/>
  <c r="C174" i="4"/>
  <c r="C98" i="9"/>
  <c r="C178" i="4"/>
  <c r="C102" i="9"/>
  <c r="P56" i="2"/>
  <c r="L84" i="9"/>
  <c r="P60" i="2"/>
  <c r="L88" i="9"/>
  <c r="P64" i="2"/>
  <c r="L92" i="9"/>
  <c r="C159" i="4"/>
  <c r="C83" i="9"/>
  <c r="C163" i="4"/>
  <c r="C87" i="9"/>
  <c r="C167" i="4"/>
  <c r="C91" i="9"/>
  <c r="C171" i="4"/>
  <c r="C95" i="9"/>
  <c r="C175" i="4"/>
  <c r="C99" i="9"/>
  <c r="C179" i="4"/>
  <c r="C103" i="9"/>
  <c r="P53" i="2"/>
  <c r="T53" i="2" s="1"/>
  <c r="L81" i="9"/>
  <c r="P57" i="2"/>
  <c r="T57" i="2" s="1"/>
  <c r="L85" i="9"/>
  <c r="P61" i="2"/>
  <c r="T61" i="2" s="1"/>
  <c r="L89" i="9"/>
  <c r="P65" i="2"/>
  <c r="T65" i="2" s="1"/>
  <c r="L93" i="9"/>
  <c r="P69" i="2"/>
  <c r="T69" i="2" s="1"/>
  <c r="L97" i="9"/>
  <c r="P73" i="2"/>
  <c r="T73" i="2" s="1"/>
  <c r="L101" i="9"/>
  <c r="P70" i="2"/>
  <c r="L98" i="9"/>
  <c r="P74" i="2"/>
  <c r="L102" i="9"/>
  <c r="P78" i="2"/>
  <c r="L106" i="9"/>
  <c r="P82" i="2"/>
  <c r="L110" i="9"/>
  <c r="P86" i="2"/>
  <c r="L114" i="9"/>
  <c r="P90" i="2"/>
  <c r="L118" i="9"/>
  <c r="P94" i="2"/>
  <c r="L122" i="9"/>
  <c r="P98" i="2"/>
  <c r="L126" i="9"/>
  <c r="P102" i="2"/>
  <c r="L130" i="9"/>
  <c r="P77" i="2"/>
  <c r="T77" i="2" s="1"/>
  <c r="L105" i="9"/>
  <c r="P81" i="2"/>
  <c r="T81" i="2" s="1"/>
  <c r="L109" i="9"/>
  <c r="P85" i="2"/>
  <c r="T85" i="2" s="1"/>
  <c r="L113" i="9"/>
  <c r="P89" i="2"/>
  <c r="T89" i="2" s="1"/>
  <c r="L117" i="9"/>
  <c r="P93" i="2"/>
  <c r="T93" i="2" s="1"/>
  <c r="L121" i="9"/>
  <c r="P97" i="2"/>
  <c r="T97" i="2" s="1"/>
  <c r="L125" i="9"/>
  <c r="P101" i="2"/>
  <c r="T101" i="2" s="1"/>
  <c r="L129" i="9"/>
  <c r="C160" i="4"/>
  <c r="C84" i="9"/>
  <c r="C164" i="4"/>
  <c r="C88" i="9"/>
  <c r="C168" i="4"/>
  <c r="C92" i="9"/>
  <c r="C172" i="4"/>
  <c r="C96" i="9"/>
  <c r="C176" i="4"/>
  <c r="C100" i="9"/>
  <c r="C180" i="4"/>
  <c r="C104" i="9"/>
  <c r="P54" i="2"/>
  <c r="L82" i="9"/>
  <c r="P58" i="2"/>
  <c r="L86" i="9"/>
  <c r="P62" i="2"/>
  <c r="L90" i="9"/>
  <c r="P66" i="2"/>
  <c r="L94" i="9"/>
  <c r="C161" i="4"/>
  <c r="C85" i="9"/>
  <c r="C165" i="4"/>
  <c r="C89" i="9"/>
  <c r="C169" i="4"/>
  <c r="C93" i="9"/>
  <c r="C173" i="4"/>
  <c r="C97" i="9"/>
  <c r="C177" i="4"/>
  <c r="C101" i="9"/>
  <c r="C181" i="4"/>
  <c r="C105" i="9"/>
  <c r="P55" i="2"/>
  <c r="T55" i="2" s="1"/>
  <c r="L83" i="9"/>
  <c r="P59" i="2"/>
  <c r="T59" i="2" s="1"/>
  <c r="L87" i="9"/>
  <c r="P63" i="2"/>
  <c r="T63" i="2" s="1"/>
  <c r="L91" i="9"/>
  <c r="P67" i="2"/>
  <c r="T67" i="2" s="1"/>
  <c r="L95" i="9"/>
  <c r="P71" i="2"/>
  <c r="T71" i="2" s="1"/>
  <c r="L99" i="9"/>
  <c r="P68" i="2"/>
  <c r="L96" i="9"/>
  <c r="P72" i="2"/>
  <c r="L100" i="9"/>
  <c r="P76" i="2"/>
  <c r="L104" i="9"/>
  <c r="P80" i="2"/>
  <c r="L108" i="9"/>
  <c r="P84" i="2"/>
  <c r="L112" i="9"/>
  <c r="P88" i="2"/>
  <c r="L116" i="9"/>
  <c r="P92" i="2"/>
  <c r="L120" i="9"/>
  <c r="P96" i="2"/>
  <c r="L124" i="9"/>
  <c r="P100" i="2"/>
  <c r="L128" i="9"/>
  <c r="P75" i="2"/>
  <c r="T75" i="2" s="1"/>
  <c r="L103" i="9"/>
  <c r="P79" i="2"/>
  <c r="T79" i="2" s="1"/>
  <c r="L107" i="9"/>
  <c r="P83" i="2"/>
  <c r="T83" i="2" s="1"/>
  <c r="L111" i="9"/>
  <c r="P87" i="2"/>
  <c r="T87" i="2" s="1"/>
  <c r="L115" i="9"/>
  <c r="P91" i="2"/>
  <c r="T91" i="2" s="1"/>
  <c r="L119" i="9"/>
  <c r="P95" i="2"/>
  <c r="T95" i="2" s="1"/>
  <c r="L123" i="9"/>
  <c r="P99" i="2"/>
  <c r="T99" i="2" s="1"/>
  <c r="L127" i="9"/>
  <c r="F191" i="4"/>
  <c r="F195" i="4"/>
  <c r="F199" i="4"/>
  <c r="F203" i="4"/>
  <c r="F207" i="4"/>
  <c r="F211" i="4"/>
  <c r="L194" i="4"/>
  <c r="L198" i="4"/>
  <c r="L202" i="4"/>
  <c r="L206" i="4"/>
  <c r="L210" i="4"/>
  <c r="L214" i="4"/>
  <c r="F193" i="4"/>
  <c r="F197" i="4"/>
  <c r="F201" i="4"/>
  <c r="F205" i="4"/>
  <c r="F209" i="4"/>
  <c r="F213" i="4"/>
  <c r="F288" i="9"/>
  <c r="L192" i="4"/>
  <c r="L196" i="4"/>
  <c r="L200" i="4"/>
  <c r="L204" i="4"/>
  <c r="L208" i="4"/>
  <c r="L212" i="4"/>
  <c r="I161" i="4"/>
  <c r="I194" i="4"/>
  <c r="I165" i="4"/>
  <c r="I198" i="4"/>
  <c r="I169" i="4"/>
  <c r="I202" i="4"/>
  <c r="I173" i="4"/>
  <c r="I206" i="4"/>
  <c r="I177" i="4"/>
  <c r="I210" i="4"/>
  <c r="I181" i="4"/>
  <c r="I214" i="4"/>
  <c r="I158" i="4"/>
  <c r="I191" i="4"/>
  <c r="I162" i="4"/>
  <c r="I195" i="4"/>
  <c r="I166" i="4"/>
  <c r="I199" i="4"/>
  <c r="I170" i="4"/>
  <c r="I203" i="4"/>
  <c r="I174" i="4"/>
  <c r="I207" i="4"/>
  <c r="I178" i="4"/>
  <c r="I211" i="4"/>
  <c r="I159" i="4"/>
  <c r="I192" i="4"/>
  <c r="I163" i="4"/>
  <c r="I196" i="4"/>
  <c r="I167" i="4"/>
  <c r="I200" i="4"/>
  <c r="I171" i="4"/>
  <c r="I204" i="4"/>
  <c r="I175" i="4"/>
  <c r="I208" i="4"/>
  <c r="I179" i="4"/>
  <c r="I212" i="4"/>
  <c r="I160" i="4"/>
  <c r="I193" i="4"/>
  <c r="I164" i="4"/>
  <c r="I197" i="4"/>
  <c r="I168" i="4"/>
  <c r="I201" i="4"/>
  <c r="I172" i="4"/>
  <c r="I205" i="4"/>
  <c r="I176" i="4"/>
  <c r="I209" i="4"/>
  <c r="I180" i="4"/>
  <c r="I213" i="4"/>
  <c r="I157" i="4"/>
  <c r="I190" i="4"/>
  <c r="C82" i="4"/>
  <c r="C157" i="4"/>
  <c r="C190" i="4"/>
  <c r="C193" i="4"/>
  <c r="C197" i="4"/>
  <c r="C201" i="4"/>
  <c r="C205" i="4"/>
  <c r="C209" i="4"/>
  <c r="C213" i="4"/>
  <c r="C194" i="4"/>
  <c r="C198" i="4"/>
  <c r="C202" i="4"/>
  <c r="C206" i="4"/>
  <c r="C210" i="4"/>
  <c r="C214" i="4"/>
  <c r="C191" i="4"/>
  <c r="C195" i="4"/>
  <c r="C199" i="4"/>
  <c r="C203" i="4"/>
  <c r="C207" i="4"/>
  <c r="C211" i="4"/>
  <c r="C192" i="4"/>
  <c r="C196" i="4"/>
  <c r="C200" i="4"/>
  <c r="C204" i="4"/>
  <c r="C208" i="4"/>
  <c r="C212" i="4"/>
  <c r="G123" i="4"/>
  <c r="H123" i="4" s="1"/>
  <c r="G139" i="4"/>
  <c r="H139" i="4" s="1"/>
  <c r="C123" i="4"/>
  <c r="C83" i="4"/>
  <c r="C124" i="4"/>
  <c r="C87" i="4"/>
  <c r="C128" i="4"/>
  <c r="C91" i="4"/>
  <c r="C132" i="4"/>
  <c r="C95" i="4"/>
  <c r="C136" i="4"/>
  <c r="C99" i="4"/>
  <c r="C140" i="4"/>
  <c r="C103" i="4"/>
  <c r="C144" i="4"/>
  <c r="L86" i="4"/>
  <c r="G127" i="4"/>
  <c r="H127" i="4" s="1"/>
  <c r="L90" i="4"/>
  <c r="G131" i="4"/>
  <c r="H131" i="4" s="1"/>
  <c r="L94" i="4"/>
  <c r="G135" i="4"/>
  <c r="H135" i="4" s="1"/>
  <c r="L102" i="4"/>
  <c r="G143" i="4"/>
  <c r="H143" i="4" s="1"/>
  <c r="L106" i="4"/>
  <c r="G147" i="4"/>
  <c r="H147" i="4" s="1"/>
  <c r="C84" i="4"/>
  <c r="C125" i="4"/>
  <c r="C88" i="4"/>
  <c r="C129" i="4"/>
  <c r="C92" i="4"/>
  <c r="C133" i="4"/>
  <c r="C96" i="4"/>
  <c r="C137" i="4"/>
  <c r="C100" i="4"/>
  <c r="C141" i="4"/>
  <c r="C104" i="4"/>
  <c r="C145" i="4"/>
  <c r="L83" i="4"/>
  <c r="G124" i="4"/>
  <c r="H124" i="4" s="1"/>
  <c r="L87" i="4"/>
  <c r="G128" i="4"/>
  <c r="H128" i="4" s="1"/>
  <c r="L91" i="4"/>
  <c r="G132" i="4"/>
  <c r="H132" i="4" s="1"/>
  <c r="L95" i="4"/>
  <c r="G136" i="4"/>
  <c r="H136" i="4" s="1"/>
  <c r="L99" i="4"/>
  <c r="G140" i="4"/>
  <c r="H140" i="4" s="1"/>
  <c r="L103" i="4"/>
  <c r="G144" i="4"/>
  <c r="H144" i="4" s="1"/>
  <c r="C85" i="4"/>
  <c r="C126" i="4"/>
  <c r="C89" i="4"/>
  <c r="C130" i="4"/>
  <c r="C93" i="4"/>
  <c r="C134" i="4"/>
  <c r="C97" i="4"/>
  <c r="C138" i="4"/>
  <c r="C101" i="4"/>
  <c r="C142" i="4"/>
  <c r="C105" i="4"/>
  <c r="C146" i="4"/>
  <c r="L84" i="4"/>
  <c r="G125" i="4"/>
  <c r="H125" i="4" s="1"/>
  <c r="L88" i="4"/>
  <c r="G129" i="4"/>
  <c r="H129" i="4" s="1"/>
  <c r="L92" i="4"/>
  <c r="G133" i="4"/>
  <c r="H133" i="4" s="1"/>
  <c r="L96" i="4"/>
  <c r="G137" i="4"/>
  <c r="H137" i="4" s="1"/>
  <c r="L100" i="4"/>
  <c r="G141" i="4"/>
  <c r="H141" i="4" s="1"/>
  <c r="L104" i="4"/>
  <c r="G145" i="4"/>
  <c r="H145" i="4" s="1"/>
  <c r="C86" i="4"/>
  <c r="C127" i="4"/>
  <c r="C90" i="4"/>
  <c r="C131" i="4"/>
  <c r="C94" i="4"/>
  <c r="C135" i="4"/>
  <c r="C98" i="4"/>
  <c r="C139" i="4"/>
  <c r="C102" i="4"/>
  <c r="C143" i="4"/>
  <c r="C106" i="4"/>
  <c r="C147" i="4"/>
  <c r="L85" i="4"/>
  <c r="G126" i="4"/>
  <c r="H126" i="4" s="1"/>
  <c r="L89" i="4"/>
  <c r="G130" i="4"/>
  <c r="H130" i="4" s="1"/>
  <c r="L93" i="4"/>
  <c r="G134" i="4"/>
  <c r="H134" i="4" s="1"/>
  <c r="L97" i="4"/>
  <c r="G138" i="4"/>
  <c r="H138" i="4" s="1"/>
  <c r="L101" i="4"/>
  <c r="G142" i="4"/>
  <c r="H142" i="4" s="1"/>
  <c r="L105" i="4"/>
  <c r="G146" i="4"/>
  <c r="H146" i="4" s="1"/>
  <c r="L82" i="4"/>
  <c r="L98" i="4"/>
  <c r="L8" i="2"/>
  <c r="F162" i="4" s="1"/>
  <c r="L16" i="2"/>
  <c r="F220" i="9" s="1"/>
  <c r="L24" i="2"/>
  <c r="L32" i="2"/>
  <c r="L40" i="2"/>
  <c r="L48" i="2"/>
  <c r="L5" i="2"/>
  <c r="L7" i="2"/>
  <c r="F211" i="9" s="1"/>
  <c r="L9" i="2"/>
  <c r="L11" i="2"/>
  <c r="F215" i="9" s="1"/>
  <c r="L13" i="2"/>
  <c r="L15" i="2"/>
  <c r="F219" i="9" s="1"/>
  <c r="L17" i="2"/>
  <c r="L19" i="2"/>
  <c r="F223" i="9" s="1"/>
  <c r="L21" i="2"/>
  <c r="L23" i="2"/>
  <c r="L25" i="2"/>
  <c r="L27" i="2"/>
  <c r="L29" i="2"/>
  <c r="L31" i="2"/>
  <c r="L33" i="2"/>
  <c r="L35" i="2"/>
  <c r="L37" i="2"/>
  <c r="L39" i="2"/>
  <c r="L41" i="2"/>
  <c r="L43" i="2"/>
  <c r="L45" i="2"/>
  <c r="L47" i="2"/>
  <c r="L49" i="2"/>
  <c r="L51" i="2"/>
  <c r="L6" i="2"/>
  <c r="F210" i="9" s="1"/>
  <c r="L14" i="2"/>
  <c r="F218" i="9" s="1"/>
  <c r="L22" i="2"/>
  <c r="L30" i="2"/>
  <c r="L38" i="2"/>
  <c r="L46" i="2"/>
  <c r="L4" i="2"/>
  <c r="F208" i="9" s="1"/>
  <c r="L12" i="2"/>
  <c r="F216" i="9" s="1"/>
  <c r="L20" i="2"/>
  <c r="F224" i="9" s="1"/>
  <c r="L28" i="2"/>
  <c r="L157" i="4" s="1"/>
  <c r="L36" i="2"/>
  <c r="L44" i="2"/>
  <c r="L52" i="2"/>
  <c r="O5" i="2"/>
  <c r="F267" i="9" s="1"/>
  <c r="O7" i="2"/>
  <c r="F269" i="9" s="1"/>
  <c r="O9" i="2"/>
  <c r="F271" i="9" s="1"/>
  <c r="O11" i="2"/>
  <c r="F273" i="9" s="1"/>
  <c r="O13" i="2"/>
  <c r="F275" i="9" s="1"/>
  <c r="O15" i="2"/>
  <c r="F277" i="9" s="1"/>
  <c r="O17" i="2"/>
  <c r="F279" i="9" s="1"/>
  <c r="O19" i="2"/>
  <c r="F281" i="9" s="1"/>
  <c r="O21" i="2"/>
  <c r="F283" i="9" s="1"/>
  <c r="O23" i="2"/>
  <c r="F285" i="9" s="1"/>
  <c r="O25" i="2"/>
  <c r="F287" i="9" s="1"/>
  <c r="O27" i="2"/>
  <c r="O29" i="2"/>
  <c r="F291" i="9" s="1"/>
  <c r="O31" i="2"/>
  <c r="F293" i="9" s="1"/>
  <c r="O33" i="2"/>
  <c r="F295" i="9" s="1"/>
  <c r="O35" i="2"/>
  <c r="F297" i="9" s="1"/>
  <c r="O37" i="2"/>
  <c r="F299" i="9" s="1"/>
  <c r="O39" i="2"/>
  <c r="F301" i="9" s="1"/>
  <c r="O41" i="2"/>
  <c r="F303" i="9" s="1"/>
  <c r="O43" i="2"/>
  <c r="F305" i="9" s="1"/>
  <c r="O45" i="2"/>
  <c r="F307" i="9" s="1"/>
  <c r="O47" i="2"/>
  <c r="F309" i="9" s="1"/>
  <c r="O49" i="2"/>
  <c r="F311" i="9" s="1"/>
  <c r="O51" i="2"/>
  <c r="F313" i="9" s="1"/>
  <c r="L10" i="2"/>
  <c r="F214" i="9" s="1"/>
  <c r="L18" i="2"/>
  <c r="F222" i="9" s="1"/>
  <c r="L26" i="2"/>
  <c r="L34" i="2"/>
  <c r="L42" i="2"/>
  <c r="L50" i="2"/>
  <c r="O3" i="2"/>
  <c r="F3" i="2"/>
  <c r="S4" i="2"/>
  <c r="P30" i="2"/>
  <c r="P34" i="2"/>
  <c r="P38" i="2"/>
  <c r="P42" i="2"/>
  <c r="P46" i="2"/>
  <c r="P50" i="2"/>
  <c r="P31" i="2"/>
  <c r="P35" i="2"/>
  <c r="P39" i="2"/>
  <c r="P43" i="2"/>
  <c r="P47" i="2"/>
  <c r="P51" i="2"/>
  <c r="P32" i="2"/>
  <c r="P36" i="2"/>
  <c r="P40" i="2"/>
  <c r="P44" i="2"/>
  <c r="P48" i="2"/>
  <c r="P52" i="2"/>
  <c r="P29" i="2"/>
  <c r="P33" i="2"/>
  <c r="P37" i="2"/>
  <c r="P41" i="2"/>
  <c r="P45" i="2"/>
  <c r="P49" i="2"/>
  <c r="P28" i="2"/>
  <c r="P6" i="2"/>
  <c r="P10" i="2"/>
  <c r="P14" i="2"/>
  <c r="P18" i="2"/>
  <c r="P22" i="2"/>
  <c r="P26" i="2"/>
  <c r="P7" i="2"/>
  <c r="P11" i="2"/>
  <c r="P15" i="2"/>
  <c r="P19" i="2"/>
  <c r="P23" i="2"/>
  <c r="P27" i="2"/>
  <c r="P4" i="2"/>
  <c r="P8" i="2"/>
  <c r="P12" i="2"/>
  <c r="P16" i="2"/>
  <c r="P20" i="2"/>
  <c r="P24" i="2"/>
  <c r="P5" i="2"/>
  <c r="P9" i="2"/>
  <c r="P13" i="2"/>
  <c r="P17" i="2"/>
  <c r="P21" i="2"/>
  <c r="P25" i="2"/>
  <c r="T3" i="2"/>
  <c r="S6" i="2"/>
  <c r="S8" i="2"/>
  <c r="S10" i="2"/>
  <c r="S12" i="2"/>
  <c r="S14" i="2"/>
  <c r="S16" i="2"/>
  <c r="S18" i="2"/>
  <c r="S20" i="2"/>
  <c r="S22" i="2"/>
  <c r="S24" i="2"/>
  <c r="S26" i="2"/>
  <c r="S28" i="2"/>
  <c r="S30" i="2"/>
  <c r="S32" i="2"/>
  <c r="S34" i="2"/>
  <c r="S36" i="2"/>
  <c r="S38" i="2"/>
  <c r="S40" i="2"/>
  <c r="S42" i="2"/>
  <c r="S44" i="2"/>
  <c r="S48" i="2"/>
  <c r="S50" i="2"/>
  <c r="S52" i="2"/>
  <c r="S54" i="2"/>
  <c r="S56" i="2"/>
  <c r="S58" i="2"/>
  <c r="S60" i="2"/>
  <c r="S62" i="2"/>
  <c r="S64" i="2"/>
  <c r="S66" i="2"/>
  <c r="S68" i="2"/>
  <c r="S70" i="2"/>
  <c r="S72" i="2"/>
  <c r="S74" i="2"/>
  <c r="S76" i="2"/>
  <c r="S78" i="2"/>
  <c r="S80" i="2"/>
  <c r="S82" i="2"/>
  <c r="S84" i="2"/>
  <c r="S86" i="2"/>
  <c r="S88" i="2"/>
  <c r="S90" i="2"/>
  <c r="S92" i="2"/>
  <c r="S94" i="2"/>
  <c r="S96" i="2"/>
  <c r="S98" i="2"/>
  <c r="S100" i="2"/>
  <c r="S102" i="2"/>
  <c r="I15" i="4"/>
  <c r="T4" i="2" l="1"/>
  <c r="T46" i="2"/>
  <c r="D124" i="9" s="1"/>
  <c r="L190" i="4"/>
  <c r="F248" i="9"/>
  <c r="L173" i="4"/>
  <c r="F251" i="9"/>
  <c r="L176" i="4"/>
  <c r="F243" i="9"/>
  <c r="L168" i="4"/>
  <c r="F246" i="9"/>
  <c r="L171" i="4"/>
  <c r="F250" i="9"/>
  <c r="L175" i="4"/>
  <c r="F234" i="9"/>
  <c r="L159" i="4"/>
  <c r="F255" i="9"/>
  <c r="L180" i="4"/>
  <c r="F247" i="9"/>
  <c r="L172" i="4"/>
  <c r="F239" i="9"/>
  <c r="L164" i="4"/>
  <c r="F235" i="9"/>
  <c r="L160" i="4"/>
  <c r="F252" i="9"/>
  <c r="L177" i="4"/>
  <c r="F236" i="9"/>
  <c r="L161" i="4"/>
  <c r="F254" i="9"/>
  <c r="L179" i="4"/>
  <c r="F238" i="9"/>
  <c r="L163" i="4"/>
  <c r="F256" i="9"/>
  <c r="L181" i="4"/>
  <c r="F240" i="9"/>
  <c r="L165" i="4"/>
  <c r="F242" i="9"/>
  <c r="L167" i="4"/>
  <c r="F253" i="9"/>
  <c r="L178" i="4"/>
  <c r="F249" i="9"/>
  <c r="L174" i="4"/>
  <c r="F245" i="9"/>
  <c r="L170" i="4"/>
  <c r="F241" i="9"/>
  <c r="L166" i="4"/>
  <c r="F237" i="9"/>
  <c r="L162" i="4"/>
  <c r="F233" i="9"/>
  <c r="L158" i="4"/>
  <c r="F244" i="9"/>
  <c r="L169" i="4"/>
  <c r="F232" i="9"/>
  <c r="B207" i="9"/>
  <c r="E207" i="9" s="1"/>
  <c r="B265" i="9"/>
  <c r="E265" i="9" s="1"/>
  <c r="B147" i="9"/>
  <c r="B190" i="4"/>
  <c r="E190" i="4" s="1"/>
  <c r="B157" i="4"/>
  <c r="E157" i="4" s="1"/>
  <c r="B123" i="4"/>
  <c r="F226" i="9"/>
  <c r="F229" i="9"/>
  <c r="F230" i="9"/>
  <c r="F231" i="9"/>
  <c r="F227" i="9"/>
  <c r="F228" i="9"/>
  <c r="F175" i="4"/>
  <c r="F225" i="9"/>
  <c r="F221" i="9"/>
  <c r="F167" i="4"/>
  <c r="F217" i="9"/>
  <c r="F213" i="9"/>
  <c r="F159" i="4"/>
  <c r="F209" i="9"/>
  <c r="F212" i="9"/>
  <c r="F171" i="4"/>
  <c r="F163" i="4"/>
  <c r="D147" i="9"/>
  <c r="B81" i="9"/>
  <c r="B82" i="4"/>
  <c r="F207" i="9"/>
  <c r="T52" i="2"/>
  <c r="D130" i="9" s="1"/>
  <c r="T50" i="2"/>
  <c r="V50" i="2" s="1"/>
  <c r="H128" i="9" s="1"/>
  <c r="T48" i="2"/>
  <c r="V48" i="2" s="1"/>
  <c r="H126" i="9" s="1"/>
  <c r="T100" i="2"/>
  <c r="M128" i="9" s="1"/>
  <c r="T96" i="2"/>
  <c r="M124" i="9" s="1"/>
  <c r="T92" i="2"/>
  <c r="M120" i="9" s="1"/>
  <c r="T88" i="2"/>
  <c r="M116" i="9" s="1"/>
  <c r="T84" i="2"/>
  <c r="M112" i="9" s="1"/>
  <c r="T80" i="2"/>
  <c r="V80" i="2" s="1"/>
  <c r="Q108" i="9" s="1"/>
  <c r="T76" i="2"/>
  <c r="V76" i="2" s="1"/>
  <c r="Q104" i="9" s="1"/>
  <c r="T72" i="2"/>
  <c r="V72" i="2" s="1"/>
  <c r="Q100" i="9" s="1"/>
  <c r="T68" i="2"/>
  <c r="M96" i="9" s="1"/>
  <c r="T66" i="2"/>
  <c r="V66" i="2" s="1"/>
  <c r="Q94" i="9" s="1"/>
  <c r="T62" i="2"/>
  <c r="M90" i="9" s="1"/>
  <c r="T58" i="2"/>
  <c r="V58" i="2" s="1"/>
  <c r="Q86" i="9" s="1"/>
  <c r="T54" i="2"/>
  <c r="V54" i="2" s="1"/>
  <c r="Q82" i="9" s="1"/>
  <c r="T102" i="2"/>
  <c r="M130" i="9" s="1"/>
  <c r="T98" i="2"/>
  <c r="M126" i="9" s="1"/>
  <c r="T94" i="2"/>
  <c r="M122" i="9" s="1"/>
  <c r="T90" i="2"/>
  <c r="M118" i="9" s="1"/>
  <c r="T86" i="2"/>
  <c r="M114" i="9" s="1"/>
  <c r="T82" i="2"/>
  <c r="M110" i="9" s="1"/>
  <c r="T78" i="2"/>
  <c r="M106" i="9" s="1"/>
  <c r="T74" i="2"/>
  <c r="M102" i="9" s="1"/>
  <c r="T70" i="2"/>
  <c r="M98" i="9" s="1"/>
  <c r="T64" i="2"/>
  <c r="M92" i="9" s="1"/>
  <c r="T60" i="2"/>
  <c r="T56" i="2"/>
  <c r="M84" i="9" s="1"/>
  <c r="T49" i="2"/>
  <c r="M103" i="4" s="1"/>
  <c r="T51" i="2"/>
  <c r="M105" i="4" s="1"/>
  <c r="T47" i="2"/>
  <c r="M101" i="4" s="1"/>
  <c r="V99" i="2"/>
  <c r="Q127" i="9" s="1"/>
  <c r="M127" i="9"/>
  <c r="U99" i="2"/>
  <c r="O127" i="9" s="1"/>
  <c r="V95" i="2"/>
  <c r="Q123" i="9" s="1"/>
  <c r="M123" i="9"/>
  <c r="U95" i="2"/>
  <c r="O123" i="9" s="1"/>
  <c r="V91" i="2"/>
  <c r="Q119" i="9" s="1"/>
  <c r="M119" i="9"/>
  <c r="U91" i="2"/>
  <c r="O119" i="9" s="1"/>
  <c r="V87" i="2"/>
  <c r="Q115" i="9" s="1"/>
  <c r="M115" i="9"/>
  <c r="U87" i="2"/>
  <c r="O115" i="9" s="1"/>
  <c r="V83" i="2"/>
  <c r="Q111" i="9" s="1"/>
  <c r="M111" i="9"/>
  <c r="U83" i="2"/>
  <c r="O111" i="9" s="1"/>
  <c r="V79" i="2"/>
  <c r="Q107" i="9" s="1"/>
  <c r="M107" i="9"/>
  <c r="U79" i="2"/>
  <c r="O107" i="9" s="1"/>
  <c r="V75" i="2"/>
  <c r="Q103" i="9" s="1"/>
  <c r="M103" i="9"/>
  <c r="U75" i="2"/>
  <c r="O103" i="9" s="1"/>
  <c r="V71" i="2"/>
  <c r="Q99" i="9" s="1"/>
  <c r="M99" i="9"/>
  <c r="U71" i="2"/>
  <c r="O99" i="9" s="1"/>
  <c r="V67" i="2"/>
  <c r="Q95" i="9" s="1"/>
  <c r="M95" i="9"/>
  <c r="U67" i="2"/>
  <c r="O95" i="9" s="1"/>
  <c r="V63" i="2"/>
  <c r="Q91" i="9" s="1"/>
  <c r="M91" i="9"/>
  <c r="U63" i="2"/>
  <c r="O91" i="9" s="1"/>
  <c r="V59" i="2"/>
  <c r="Q87" i="9" s="1"/>
  <c r="M87" i="9"/>
  <c r="U59" i="2"/>
  <c r="O87" i="9" s="1"/>
  <c r="V55" i="2"/>
  <c r="Q83" i="9" s="1"/>
  <c r="M83" i="9"/>
  <c r="U55" i="2"/>
  <c r="O83" i="9" s="1"/>
  <c r="V101" i="2"/>
  <c r="Q129" i="9" s="1"/>
  <c r="M129" i="9"/>
  <c r="U101" i="2"/>
  <c r="O129" i="9" s="1"/>
  <c r="V97" i="2"/>
  <c r="Q125" i="9" s="1"/>
  <c r="M125" i="9"/>
  <c r="U97" i="2"/>
  <c r="O125" i="9" s="1"/>
  <c r="V93" i="2"/>
  <c r="Q121" i="9" s="1"/>
  <c r="M121" i="9"/>
  <c r="U93" i="2"/>
  <c r="O121" i="9" s="1"/>
  <c r="V89" i="2"/>
  <c r="Q117" i="9" s="1"/>
  <c r="M117" i="9"/>
  <c r="U89" i="2"/>
  <c r="O117" i="9" s="1"/>
  <c r="V85" i="2"/>
  <c r="Q113" i="9" s="1"/>
  <c r="M113" i="9"/>
  <c r="U85" i="2"/>
  <c r="O113" i="9" s="1"/>
  <c r="V81" i="2"/>
  <c r="Q109" i="9" s="1"/>
  <c r="M109" i="9"/>
  <c r="U81" i="2"/>
  <c r="O109" i="9" s="1"/>
  <c r="V77" i="2"/>
  <c r="Q105" i="9" s="1"/>
  <c r="M105" i="9"/>
  <c r="U77" i="2"/>
  <c r="O105" i="9" s="1"/>
  <c r="V73" i="2"/>
  <c r="Q101" i="9" s="1"/>
  <c r="M101" i="9"/>
  <c r="U73" i="2"/>
  <c r="O101" i="9" s="1"/>
  <c r="V69" i="2"/>
  <c r="Q97" i="9" s="1"/>
  <c r="M97" i="9"/>
  <c r="U69" i="2"/>
  <c r="O97" i="9" s="1"/>
  <c r="V65" i="2"/>
  <c r="Q93" i="9" s="1"/>
  <c r="M93" i="9"/>
  <c r="U65" i="2"/>
  <c r="O93" i="9" s="1"/>
  <c r="V61" i="2"/>
  <c r="Q89" i="9" s="1"/>
  <c r="M89" i="9"/>
  <c r="U61" i="2"/>
  <c r="O89" i="9" s="1"/>
  <c r="V57" i="2"/>
  <c r="Q85" i="9" s="1"/>
  <c r="M85" i="9"/>
  <c r="U57" i="2"/>
  <c r="O85" i="9" s="1"/>
  <c r="V53" i="2"/>
  <c r="Q81" i="9" s="1"/>
  <c r="M81" i="9"/>
  <c r="U53" i="2"/>
  <c r="O81" i="9" s="1"/>
  <c r="U3" i="2"/>
  <c r="F81" i="9" s="1"/>
  <c r="D81" i="9"/>
  <c r="U4" i="2"/>
  <c r="F82" i="9" s="1"/>
  <c r="D82" i="9"/>
  <c r="U46" i="2"/>
  <c r="F124" i="9" s="1"/>
  <c r="F172" i="4"/>
  <c r="L213" i="4"/>
  <c r="L209" i="4"/>
  <c r="L205" i="4"/>
  <c r="L201" i="4"/>
  <c r="L197" i="4"/>
  <c r="L193" i="4"/>
  <c r="F214" i="4"/>
  <c r="F289" i="9"/>
  <c r="F210" i="4"/>
  <c r="F206" i="4"/>
  <c r="F202" i="4"/>
  <c r="F198" i="4"/>
  <c r="F194" i="4"/>
  <c r="F174" i="4"/>
  <c r="F158" i="4"/>
  <c r="F176" i="4"/>
  <c r="F160" i="4"/>
  <c r="F179" i="4"/>
  <c r="F178" i="4"/>
  <c r="F190" i="4"/>
  <c r="F265" i="9"/>
  <c r="F180" i="4"/>
  <c r="F164" i="4"/>
  <c r="L211" i="4"/>
  <c r="L207" i="4"/>
  <c r="L203" i="4"/>
  <c r="L199" i="4"/>
  <c r="L195" i="4"/>
  <c r="L191" i="4"/>
  <c r="F212" i="4"/>
  <c r="F208" i="4"/>
  <c r="F204" i="4"/>
  <c r="F200" i="4"/>
  <c r="F196" i="4"/>
  <c r="F192" i="4"/>
  <c r="F166" i="4"/>
  <c r="F168" i="4"/>
  <c r="F181" i="4"/>
  <c r="F177" i="4"/>
  <c r="F173" i="4"/>
  <c r="F169" i="4"/>
  <c r="F165" i="4"/>
  <c r="F161" i="4"/>
  <c r="F170" i="4"/>
  <c r="V4" i="2"/>
  <c r="H82" i="9" s="1"/>
  <c r="V46" i="2"/>
  <c r="V3" i="2"/>
  <c r="T20" i="2"/>
  <c r="T12" i="2"/>
  <c r="T22" i="2"/>
  <c r="T14" i="2"/>
  <c r="T6" i="2"/>
  <c r="T44" i="2"/>
  <c r="T36" i="2"/>
  <c r="T42" i="2"/>
  <c r="T34" i="2"/>
  <c r="M88" i="4" s="1"/>
  <c r="T24" i="2"/>
  <c r="T16" i="2"/>
  <c r="D95" i="4" s="1"/>
  <c r="T8" i="2"/>
  <c r="T26" i="2"/>
  <c r="T18" i="2"/>
  <c r="D97" i="4" s="1"/>
  <c r="T10" i="2"/>
  <c r="T28" i="2"/>
  <c r="T40" i="2"/>
  <c r="D118" i="9" s="1"/>
  <c r="T32" i="2"/>
  <c r="T38" i="2"/>
  <c r="T30" i="2"/>
  <c r="T21" i="2"/>
  <c r="T13" i="2"/>
  <c r="T5" i="2"/>
  <c r="T23" i="2"/>
  <c r="T15" i="2"/>
  <c r="T7" i="2"/>
  <c r="T41" i="2"/>
  <c r="T33" i="2"/>
  <c r="T43" i="2"/>
  <c r="T35" i="2"/>
  <c r="T25" i="2"/>
  <c r="T17" i="2"/>
  <c r="T9" i="2"/>
  <c r="T27" i="2"/>
  <c r="T19" i="2"/>
  <c r="T11" i="2"/>
  <c r="T45" i="2"/>
  <c r="T37" i="2"/>
  <c r="T29" i="2"/>
  <c r="T39" i="2"/>
  <c r="T31" i="2"/>
  <c r="D82" i="4"/>
  <c r="F157" i="4"/>
  <c r="D145" i="4"/>
  <c r="D141" i="4"/>
  <c r="D137" i="4"/>
  <c r="D133" i="4"/>
  <c r="D129" i="4"/>
  <c r="D125" i="4"/>
  <c r="D144" i="4"/>
  <c r="D140" i="4"/>
  <c r="D136" i="4"/>
  <c r="D132" i="4"/>
  <c r="D128" i="4"/>
  <c r="D124" i="4"/>
  <c r="D147" i="4"/>
  <c r="D143" i="4"/>
  <c r="D139" i="4"/>
  <c r="D135" i="4"/>
  <c r="D131" i="4"/>
  <c r="D127" i="4"/>
  <c r="D146" i="4"/>
  <c r="D142" i="4"/>
  <c r="D138" i="4"/>
  <c r="D134" i="4"/>
  <c r="D130" i="4"/>
  <c r="D126" i="4"/>
  <c r="D123" i="4"/>
  <c r="F4" i="2"/>
  <c r="M100" i="4"/>
  <c r="M88" i="9" l="1"/>
  <c r="U82" i="2"/>
  <c r="O110" i="9" s="1"/>
  <c r="M106" i="4"/>
  <c r="V62" i="2"/>
  <c r="Q90" i="9" s="1"/>
  <c r="L215" i="4"/>
  <c r="M18" i="4" s="1"/>
  <c r="M104" i="9"/>
  <c r="U64" i="2"/>
  <c r="O92" i="9" s="1"/>
  <c r="V92" i="2"/>
  <c r="Q120" i="9" s="1"/>
  <c r="U94" i="2"/>
  <c r="O122" i="9" s="1"/>
  <c r="V56" i="2"/>
  <c r="Q84" i="9" s="1"/>
  <c r="U74" i="2"/>
  <c r="O102" i="9" s="1"/>
  <c r="U90" i="2"/>
  <c r="O118" i="9" s="1"/>
  <c r="V98" i="2"/>
  <c r="Q126" i="9" s="1"/>
  <c r="M82" i="9"/>
  <c r="V84" i="2"/>
  <c r="Q112" i="9" s="1"/>
  <c r="V100" i="2"/>
  <c r="Q128" i="9" s="1"/>
  <c r="U68" i="2"/>
  <c r="O96" i="9" s="1"/>
  <c r="B266" i="9"/>
  <c r="E266" i="9" s="1"/>
  <c r="B208" i="9"/>
  <c r="E208" i="9" s="1"/>
  <c r="B148" i="9"/>
  <c r="B191" i="4"/>
  <c r="E191" i="4" s="1"/>
  <c r="B158" i="4"/>
  <c r="E158" i="4" s="1"/>
  <c r="B124" i="4"/>
  <c r="L315" i="9"/>
  <c r="K18" i="9" s="1"/>
  <c r="L258" i="9"/>
  <c r="K17" i="9" s="1"/>
  <c r="V60" i="2"/>
  <c r="Q88" i="9" s="1"/>
  <c r="U56" i="2"/>
  <c r="O84" i="9" s="1"/>
  <c r="V64" i="2"/>
  <c r="Q92" i="9" s="1"/>
  <c r="V74" i="2"/>
  <c r="Q102" i="9" s="1"/>
  <c r="V82" i="2"/>
  <c r="Q110" i="9" s="1"/>
  <c r="R110" i="9" s="1"/>
  <c r="V90" i="2"/>
  <c r="Q118" i="9" s="1"/>
  <c r="U98" i="2"/>
  <c r="O126" i="9" s="1"/>
  <c r="U62" i="2"/>
  <c r="O90" i="9" s="1"/>
  <c r="V68" i="2"/>
  <c r="Q96" i="9" s="1"/>
  <c r="U84" i="2"/>
  <c r="O112" i="9" s="1"/>
  <c r="R112" i="9" s="1"/>
  <c r="U92" i="2"/>
  <c r="O120" i="9" s="1"/>
  <c r="R120" i="9" s="1"/>
  <c r="U100" i="2"/>
  <c r="O128" i="9" s="1"/>
  <c r="D128" i="9"/>
  <c r="U78" i="2"/>
  <c r="O106" i="9" s="1"/>
  <c r="U88" i="2"/>
  <c r="O116" i="9" s="1"/>
  <c r="V70" i="2"/>
  <c r="Q98" i="9" s="1"/>
  <c r="V86" i="2"/>
  <c r="Q114" i="9" s="1"/>
  <c r="V102" i="2"/>
  <c r="Q130" i="9" s="1"/>
  <c r="V96" i="2"/>
  <c r="Q124" i="9" s="1"/>
  <c r="M104" i="4"/>
  <c r="U54" i="2"/>
  <c r="O82" i="9" s="1"/>
  <c r="R82" i="9" s="1"/>
  <c r="U76" i="2"/>
  <c r="O104" i="9" s="1"/>
  <c r="R104" i="9" s="1"/>
  <c r="U50" i="2"/>
  <c r="F128" i="9" s="1"/>
  <c r="I128" i="9" s="1"/>
  <c r="I82" i="9"/>
  <c r="U60" i="2"/>
  <c r="O88" i="9" s="1"/>
  <c r="R88" i="9" s="1"/>
  <c r="U70" i="2"/>
  <c r="O98" i="9" s="1"/>
  <c r="V78" i="2"/>
  <c r="Q106" i="9" s="1"/>
  <c r="U86" i="2"/>
  <c r="O114" i="9" s="1"/>
  <c r="V94" i="2"/>
  <c r="Q122" i="9" s="1"/>
  <c r="U102" i="2"/>
  <c r="O130" i="9" s="1"/>
  <c r="M86" i="9"/>
  <c r="M94" i="9"/>
  <c r="V88" i="2"/>
  <c r="Q116" i="9" s="1"/>
  <c r="U96" i="2"/>
  <c r="O124" i="9" s="1"/>
  <c r="F82" i="4"/>
  <c r="M102" i="4"/>
  <c r="U58" i="2"/>
  <c r="O86" i="9" s="1"/>
  <c r="R86" i="9" s="1"/>
  <c r="U66" i="2"/>
  <c r="O94" i="9" s="1"/>
  <c r="R94" i="9" s="1"/>
  <c r="M100" i="9"/>
  <c r="M108" i="9"/>
  <c r="U52" i="2"/>
  <c r="F130" i="9" s="1"/>
  <c r="U72" i="2"/>
  <c r="O100" i="9" s="1"/>
  <c r="R100" i="9" s="1"/>
  <c r="U80" i="2"/>
  <c r="O108" i="9" s="1"/>
  <c r="R108" i="9" s="1"/>
  <c r="D126" i="9"/>
  <c r="V52" i="2"/>
  <c r="H130" i="9" s="1"/>
  <c r="B82" i="9"/>
  <c r="B83" i="4"/>
  <c r="U48" i="2"/>
  <c r="F126" i="9" s="1"/>
  <c r="I126" i="9" s="1"/>
  <c r="R89" i="9"/>
  <c r="R97" i="9"/>
  <c r="R109" i="9"/>
  <c r="R117" i="9"/>
  <c r="R125" i="9"/>
  <c r="R83" i="9"/>
  <c r="R91" i="9"/>
  <c r="R99" i="9"/>
  <c r="R103" i="9"/>
  <c r="R111" i="9"/>
  <c r="R119" i="9"/>
  <c r="R127" i="9"/>
  <c r="V49" i="2"/>
  <c r="D127" i="9"/>
  <c r="U49" i="2"/>
  <c r="R85" i="9"/>
  <c r="R93" i="9"/>
  <c r="R101" i="9"/>
  <c r="R105" i="9"/>
  <c r="R113" i="9"/>
  <c r="R121" i="9"/>
  <c r="R129" i="9"/>
  <c r="R87" i="9"/>
  <c r="R95" i="9"/>
  <c r="R107" i="9"/>
  <c r="R115" i="9"/>
  <c r="R123" i="9"/>
  <c r="V47" i="2"/>
  <c r="D125" i="9"/>
  <c r="U47" i="2"/>
  <c r="V51" i="2"/>
  <c r="D129" i="9"/>
  <c r="U51" i="2"/>
  <c r="U39" i="2"/>
  <c r="O93" i="4" s="1"/>
  <c r="D117" i="9"/>
  <c r="U11" i="2"/>
  <c r="F89" i="9" s="1"/>
  <c r="D89" i="9"/>
  <c r="U17" i="2"/>
  <c r="F95" i="9" s="1"/>
  <c r="D95" i="9"/>
  <c r="U35" i="2"/>
  <c r="F113" i="9" s="1"/>
  <c r="D113" i="9"/>
  <c r="U7" i="2"/>
  <c r="F85" i="9" s="1"/>
  <c r="D85" i="9"/>
  <c r="U13" i="2"/>
  <c r="F91" i="9" s="1"/>
  <c r="D91" i="9"/>
  <c r="U28" i="2"/>
  <c r="F106" i="9" s="1"/>
  <c r="D106" i="9"/>
  <c r="U31" i="2"/>
  <c r="F109" i="9" s="1"/>
  <c r="D109" i="9"/>
  <c r="U29" i="2"/>
  <c r="F107" i="9" s="1"/>
  <c r="D107" i="9"/>
  <c r="U45" i="2"/>
  <c r="F123" i="9" s="1"/>
  <c r="D123" i="9"/>
  <c r="U19" i="2"/>
  <c r="F97" i="9" s="1"/>
  <c r="D97" i="9"/>
  <c r="U9" i="2"/>
  <c r="F87" i="9" s="1"/>
  <c r="D87" i="9"/>
  <c r="U25" i="2"/>
  <c r="F103" i="9" s="1"/>
  <c r="D103" i="9"/>
  <c r="U43" i="2"/>
  <c r="F121" i="9" s="1"/>
  <c r="D121" i="9"/>
  <c r="U41" i="2"/>
  <c r="F119" i="9" s="1"/>
  <c r="D119" i="9"/>
  <c r="U15" i="2"/>
  <c r="F93" i="9" s="1"/>
  <c r="D93" i="9"/>
  <c r="U5" i="2"/>
  <c r="F83" i="9" s="1"/>
  <c r="D83" i="9"/>
  <c r="U21" i="2"/>
  <c r="F99" i="9" s="1"/>
  <c r="D99" i="9"/>
  <c r="U38" i="2"/>
  <c r="F116" i="9" s="1"/>
  <c r="D116" i="9"/>
  <c r="U10" i="2"/>
  <c r="F88" i="9" s="1"/>
  <c r="D88" i="9"/>
  <c r="U26" i="2"/>
  <c r="F104" i="9" s="1"/>
  <c r="D104" i="9"/>
  <c r="U16" i="2"/>
  <c r="F94" i="9" s="1"/>
  <c r="D94" i="9"/>
  <c r="U34" i="2"/>
  <c r="O88" i="4" s="1"/>
  <c r="D112" i="9"/>
  <c r="U36" i="2"/>
  <c r="F114" i="9" s="1"/>
  <c r="D114" i="9"/>
  <c r="U6" i="2"/>
  <c r="F84" i="9" s="1"/>
  <c r="D84" i="9"/>
  <c r="U22" i="2"/>
  <c r="F100" i="9" s="1"/>
  <c r="D100" i="9"/>
  <c r="U20" i="2"/>
  <c r="F98" i="9" s="1"/>
  <c r="D98" i="9"/>
  <c r="U37" i="2"/>
  <c r="F115" i="9" s="1"/>
  <c r="D115" i="9"/>
  <c r="U27" i="2"/>
  <c r="F105" i="9" s="1"/>
  <c r="D105" i="9"/>
  <c r="U33" i="2"/>
  <c r="F111" i="9" s="1"/>
  <c r="D111" i="9"/>
  <c r="U23" i="2"/>
  <c r="F101" i="9" s="1"/>
  <c r="D101" i="9"/>
  <c r="U30" i="2"/>
  <c r="F108" i="9" s="1"/>
  <c r="D108" i="9"/>
  <c r="U32" i="2"/>
  <c r="F110" i="9" s="1"/>
  <c r="D110" i="9"/>
  <c r="U18" i="2"/>
  <c r="F96" i="9" s="1"/>
  <c r="D96" i="9"/>
  <c r="U8" i="2"/>
  <c r="F86" i="9" s="1"/>
  <c r="D86" i="9"/>
  <c r="U24" i="2"/>
  <c r="F102" i="9" s="1"/>
  <c r="D102" i="9"/>
  <c r="U42" i="2"/>
  <c r="F120" i="9" s="1"/>
  <c r="D120" i="9"/>
  <c r="U44" i="2"/>
  <c r="F122" i="9" s="1"/>
  <c r="D122" i="9"/>
  <c r="U14" i="2"/>
  <c r="F92" i="9" s="1"/>
  <c r="D92" i="9"/>
  <c r="U12" i="2"/>
  <c r="F90" i="9" s="1"/>
  <c r="D90" i="9"/>
  <c r="H124" i="9"/>
  <c r="I124" i="9" s="1"/>
  <c r="H82" i="4"/>
  <c r="H81" i="9"/>
  <c r="H148" i="4"/>
  <c r="M16" i="4" s="1"/>
  <c r="L182" i="4"/>
  <c r="D99" i="4"/>
  <c r="M92" i="4"/>
  <c r="D89" i="4"/>
  <c r="D101" i="4"/>
  <c r="M94" i="4"/>
  <c r="U40" i="2"/>
  <c r="F118" i="9" s="1"/>
  <c r="M90" i="4"/>
  <c r="D85" i="4"/>
  <c r="D105" i="4"/>
  <c r="V38" i="2"/>
  <c r="H116" i="9" s="1"/>
  <c r="V40" i="2"/>
  <c r="H118" i="9" s="1"/>
  <c r="V10" i="2"/>
  <c r="H88" i="9" s="1"/>
  <c r="V20" i="2"/>
  <c r="H98" i="9" s="1"/>
  <c r="V30" i="2"/>
  <c r="H108" i="9" s="1"/>
  <c r="V32" i="2"/>
  <c r="H110" i="9" s="1"/>
  <c r="V18" i="2"/>
  <c r="H96" i="9" s="1"/>
  <c r="V8" i="2"/>
  <c r="H86" i="9" s="1"/>
  <c r="V44" i="2"/>
  <c r="H122" i="9" s="1"/>
  <c r="V14" i="2"/>
  <c r="H92" i="9" s="1"/>
  <c r="V12" i="2"/>
  <c r="H90" i="9" s="1"/>
  <c r="V31" i="2"/>
  <c r="H109" i="9" s="1"/>
  <c r="V29" i="2"/>
  <c r="H107" i="9" s="1"/>
  <c r="V45" i="2"/>
  <c r="Q99" i="4" s="1"/>
  <c r="V19" i="2"/>
  <c r="H97" i="9" s="1"/>
  <c r="V9" i="2"/>
  <c r="H87" i="9" s="1"/>
  <c r="V25" i="2"/>
  <c r="H103" i="9" s="1"/>
  <c r="V43" i="2"/>
  <c r="Q97" i="4" s="1"/>
  <c r="V41" i="2"/>
  <c r="Q95" i="4" s="1"/>
  <c r="V15" i="2"/>
  <c r="H93" i="9" s="1"/>
  <c r="V5" i="2"/>
  <c r="H83" i="9" s="1"/>
  <c r="V21" i="2"/>
  <c r="H99" i="9" s="1"/>
  <c r="V28" i="2"/>
  <c r="H106" i="9" s="1"/>
  <c r="V24" i="2"/>
  <c r="H102" i="9" s="1"/>
  <c r="V42" i="2"/>
  <c r="H120" i="9" s="1"/>
  <c r="V39" i="2"/>
  <c r="H117" i="9" s="1"/>
  <c r="V37" i="2"/>
  <c r="H115" i="9" s="1"/>
  <c r="V11" i="2"/>
  <c r="H89" i="9" s="1"/>
  <c r="V27" i="2"/>
  <c r="H105" i="9" s="1"/>
  <c r="V17" i="2"/>
  <c r="H95" i="9" s="1"/>
  <c r="V35" i="2"/>
  <c r="H113" i="9" s="1"/>
  <c r="V33" i="2"/>
  <c r="H111" i="9" s="1"/>
  <c r="V7" i="2"/>
  <c r="H85" i="9" s="1"/>
  <c r="V23" i="2"/>
  <c r="H101" i="9" s="1"/>
  <c r="V13" i="2"/>
  <c r="H91" i="9" s="1"/>
  <c r="V26" i="2"/>
  <c r="H104" i="9" s="1"/>
  <c r="V16" i="2"/>
  <c r="H94" i="9" s="1"/>
  <c r="V34" i="2"/>
  <c r="H112" i="9" s="1"/>
  <c r="V36" i="2"/>
  <c r="H114" i="9" s="1"/>
  <c r="V6" i="2"/>
  <c r="H84" i="9" s="1"/>
  <c r="V22" i="2"/>
  <c r="H100" i="9" s="1"/>
  <c r="D103" i="4"/>
  <c r="D91" i="4"/>
  <c r="M82" i="4"/>
  <c r="M98" i="4"/>
  <c r="M84" i="4"/>
  <c r="M86" i="4"/>
  <c r="D93" i="4"/>
  <c r="M96" i="4"/>
  <c r="M93" i="4"/>
  <c r="M91" i="4"/>
  <c r="D90" i="4"/>
  <c r="D106" i="4"/>
  <c r="D96" i="4"/>
  <c r="M89" i="4"/>
  <c r="M87" i="4"/>
  <c r="D86" i="4"/>
  <c r="D102" i="4"/>
  <c r="D92" i="4"/>
  <c r="M85" i="4"/>
  <c r="M83" i="4"/>
  <c r="M99" i="4"/>
  <c r="D98" i="4"/>
  <c r="D88" i="4"/>
  <c r="D104" i="4"/>
  <c r="M97" i="4"/>
  <c r="M95" i="4"/>
  <c r="D94" i="4"/>
  <c r="D84" i="4"/>
  <c r="D100" i="4"/>
  <c r="D83" i="4"/>
  <c r="H83" i="4"/>
  <c r="D87" i="4"/>
  <c r="Q100" i="4"/>
  <c r="F83" i="4"/>
  <c r="F5" i="2"/>
  <c r="Q104" i="4"/>
  <c r="O100" i="4"/>
  <c r="Q102" i="4"/>
  <c r="O104" i="4" l="1"/>
  <c r="R104" i="4" s="1"/>
  <c r="I95" i="9"/>
  <c r="I89" i="9"/>
  <c r="F117" i="9"/>
  <c r="I117" i="9" s="1"/>
  <c r="M17" i="4"/>
  <c r="H84" i="4"/>
  <c r="H104" i="4"/>
  <c r="H94" i="4"/>
  <c r="H100" i="4"/>
  <c r="H88" i="4"/>
  <c r="H98" i="4"/>
  <c r="R102" i="9"/>
  <c r="O85" i="4"/>
  <c r="F92" i="4"/>
  <c r="R98" i="9"/>
  <c r="R90" i="9"/>
  <c r="R128" i="9"/>
  <c r="R118" i="9"/>
  <c r="F100" i="4"/>
  <c r="F84" i="4"/>
  <c r="F94" i="4"/>
  <c r="O95" i="4"/>
  <c r="R95" i="4" s="1"/>
  <c r="O97" i="4"/>
  <c r="R97" i="4" s="1"/>
  <c r="F104" i="4"/>
  <c r="F88" i="4"/>
  <c r="F98" i="4"/>
  <c r="O99" i="4"/>
  <c r="R99" i="4" s="1"/>
  <c r="O83" i="4"/>
  <c r="R92" i="9"/>
  <c r="R126" i="9"/>
  <c r="O89" i="4"/>
  <c r="F96" i="4"/>
  <c r="R122" i="9"/>
  <c r="R84" i="9"/>
  <c r="R96" i="9"/>
  <c r="F86" i="4"/>
  <c r="F90" i="4"/>
  <c r="R124" i="9"/>
  <c r="F101" i="4"/>
  <c r="I104" i="9"/>
  <c r="F102" i="4"/>
  <c r="O87" i="4"/>
  <c r="F106" i="4"/>
  <c r="O91" i="4"/>
  <c r="I84" i="9"/>
  <c r="I99" i="9"/>
  <c r="I93" i="9"/>
  <c r="I87" i="9"/>
  <c r="I101" i="9"/>
  <c r="I102" i="9"/>
  <c r="I92" i="9"/>
  <c r="I86" i="9"/>
  <c r="I98" i="9"/>
  <c r="B267" i="9"/>
  <c r="E267" i="9" s="1"/>
  <c r="B149" i="9"/>
  <c r="B209" i="9"/>
  <c r="E209" i="9" s="1"/>
  <c r="B192" i="4"/>
  <c r="E192" i="4" s="1"/>
  <c r="B159" i="4"/>
  <c r="E159" i="4" s="1"/>
  <c r="B125" i="4"/>
  <c r="I130" i="9"/>
  <c r="F91" i="4"/>
  <c r="O106" i="4"/>
  <c r="R130" i="9"/>
  <c r="Q106" i="4"/>
  <c r="F112" i="9"/>
  <c r="I112" i="9" s="1"/>
  <c r="R106" i="9"/>
  <c r="R116" i="9"/>
  <c r="O102" i="4"/>
  <c r="R102" i="4" s="1"/>
  <c r="F105" i="4"/>
  <c r="R114" i="9"/>
  <c r="I82" i="4"/>
  <c r="F87" i="4"/>
  <c r="O92" i="4"/>
  <c r="O98" i="4"/>
  <c r="O96" i="4"/>
  <c r="I96" i="9"/>
  <c r="O90" i="4"/>
  <c r="F95" i="4"/>
  <c r="F89" i="4"/>
  <c r="O82" i="4"/>
  <c r="F85" i="4"/>
  <c r="F103" i="4"/>
  <c r="H87" i="4"/>
  <c r="I100" i="9"/>
  <c r="I94" i="9"/>
  <c r="I91" i="9"/>
  <c r="I85" i="9"/>
  <c r="I105" i="9"/>
  <c r="I83" i="9"/>
  <c r="I103" i="9"/>
  <c r="I97" i="9"/>
  <c r="F97" i="4"/>
  <c r="O86" i="4"/>
  <c r="O84" i="4"/>
  <c r="F99" i="4"/>
  <c r="I88" i="9"/>
  <c r="I90" i="9"/>
  <c r="F93" i="4"/>
  <c r="B83" i="9"/>
  <c r="B84" i="4"/>
  <c r="F129" i="9"/>
  <c r="O105" i="4"/>
  <c r="H129" i="9"/>
  <c r="Q105" i="4"/>
  <c r="F125" i="9"/>
  <c r="O101" i="4"/>
  <c r="H125" i="9"/>
  <c r="Q101" i="4"/>
  <c r="F127" i="9"/>
  <c r="O103" i="4"/>
  <c r="H127" i="9"/>
  <c r="Q103" i="4"/>
  <c r="I122" i="9"/>
  <c r="H121" i="9"/>
  <c r="I121" i="9" s="1"/>
  <c r="H123" i="9"/>
  <c r="I123" i="9" s="1"/>
  <c r="I118" i="9"/>
  <c r="I106" i="9"/>
  <c r="I110" i="9"/>
  <c r="I108" i="9"/>
  <c r="I114" i="9"/>
  <c r="I115" i="9"/>
  <c r="H119" i="9"/>
  <c r="I119" i="9" s="1"/>
  <c r="I120" i="9"/>
  <c r="I116" i="9"/>
  <c r="I107" i="9"/>
  <c r="I109" i="9"/>
  <c r="I111" i="9"/>
  <c r="I113" i="9"/>
  <c r="H101" i="4"/>
  <c r="H95" i="4"/>
  <c r="H86" i="4"/>
  <c r="H106" i="4"/>
  <c r="Q91" i="4"/>
  <c r="Q82" i="4"/>
  <c r="R81" i="9"/>
  <c r="Q83" i="4"/>
  <c r="H91" i="4"/>
  <c r="H93" i="4"/>
  <c r="H97" i="4"/>
  <c r="Q84" i="4"/>
  <c r="Q94" i="4"/>
  <c r="H85" i="4"/>
  <c r="Q88" i="4"/>
  <c r="R88" i="4" s="1"/>
  <c r="H105" i="4"/>
  <c r="H102" i="4"/>
  <c r="Q87" i="4"/>
  <c r="H96" i="4"/>
  <c r="H90" i="4"/>
  <c r="Q93" i="4"/>
  <c r="R93" i="4" s="1"/>
  <c r="H103" i="4"/>
  <c r="Q85" i="4"/>
  <c r="Q98" i="4"/>
  <c r="H89" i="4"/>
  <c r="Q92" i="4"/>
  <c r="I81" i="9"/>
  <c r="Q90" i="4"/>
  <c r="H92" i="4"/>
  <c r="Q89" i="4"/>
  <c r="Q96" i="4"/>
  <c r="Q86" i="4"/>
  <c r="H99" i="4"/>
  <c r="O94" i="4"/>
  <c r="I83" i="4"/>
  <c r="R100" i="4"/>
  <c r="F6" i="2"/>
  <c r="F133" i="9" l="1"/>
  <c r="K14" i="9" s="1"/>
  <c r="R85" i="4"/>
  <c r="I92" i="4"/>
  <c r="I84" i="4"/>
  <c r="I104" i="4"/>
  <c r="I100" i="4"/>
  <c r="I88" i="4"/>
  <c r="I98" i="4"/>
  <c r="I94" i="4"/>
  <c r="I127" i="9"/>
  <c r="I101" i="4"/>
  <c r="I125" i="9"/>
  <c r="I129" i="9"/>
  <c r="R89" i="4"/>
  <c r="R87" i="4"/>
  <c r="R103" i="4"/>
  <c r="R101" i="4"/>
  <c r="R105" i="4"/>
  <c r="R106" i="4"/>
  <c r="I90" i="4"/>
  <c r="R83" i="4"/>
  <c r="I102" i="4"/>
  <c r="I96" i="4"/>
  <c r="I86" i="4"/>
  <c r="R91" i="4"/>
  <c r="I106" i="4"/>
  <c r="B268" i="9"/>
  <c r="E268" i="9" s="1"/>
  <c r="B210" i="9"/>
  <c r="E210" i="9" s="1"/>
  <c r="B150" i="9"/>
  <c r="B193" i="4"/>
  <c r="E193" i="4" s="1"/>
  <c r="B160" i="4"/>
  <c r="E160" i="4" s="1"/>
  <c r="B126" i="4"/>
  <c r="I91" i="4"/>
  <c r="R86" i="4"/>
  <c r="R90" i="4"/>
  <c r="R92" i="4"/>
  <c r="I105" i="4"/>
  <c r="I85" i="4"/>
  <c r="I97" i="4"/>
  <c r="F109" i="4"/>
  <c r="R98" i="4"/>
  <c r="I103" i="4"/>
  <c r="R82" i="4"/>
  <c r="I95" i="4"/>
  <c r="I87" i="4"/>
  <c r="R84" i="4"/>
  <c r="I93" i="4"/>
  <c r="I89" i="4"/>
  <c r="I99" i="4"/>
  <c r="R96" i="4"/>
  <c r="B84" i="9"/>
  <c r="B85" i="4"/>
  <c r="F134" i="9"/>
  <c r="K15" i="9" s="1"/>
  <c r="F110" i="4"/>
  <c r="R94" i="4"/>
  <c r="F7" i="2"/>
  <c r="B269" i="9" l="1"/>
  <c r="E269" i="9" s="1"/>
  <c r="B151" i="9"/>
  <c r="B211" i="9"/>
  <c r="E211" i="9" s="1"/>
  <c r="B194" i="4"/>
  <c r="E194" i="4" s="1"/>
  <c r="B161" i="4"/>
  <c r="E161" i="4" s="1"/>
  <c r="B127" i="4"/>
  <c r="B85" i="9"/>
  <c r="B86" i="4"/>
  <c r="F135" i="9"/>
  <c r="F8" i="2"/>
  <c r="B270" i="9" l="1"/>
  <c r="E270" i="9" s="1"/>
  <c r="B212" i="9"/>
  <c r="E212" i="9" s="1"/>
  <c r="B152" i="9"/>
  <c r="B195" i="4"/>
  <c r="E195" i="4" s="1"/>
  <c r="B162" i="4"/>
  <c r="E162" i="4" s="1"/>
  <c r="B128" i="4"/>
  <c r="B86" i="9"/>
  <c r="B87" i="4"/>
  <c r="F9" i="2"/>
  <c r="B271" i="9" l="1"/>
  <c r="E271" i="9" s="1"/>
  <c r="B213" i="9"/>
  <c r="E213" i="9" s="1"/>
  <c r="B153" i="9"/>
  <c r="B196" i="4"/>
  <c r="E196" i="4" s="1"/>
  <c r="B163" i="4"/>
  <c r="E163" i="4" s="1"/>
  <c r="B129" i="4"/>
  <c r="B87" i="9"/>
  <c r="B88" i="4"/>
  <c r="F10" i="2"/>
  <c r="M15" i="4"/>
  <c r="B272" i="9" l="1"/>
  <c r="E272" i="9" s="1"/>
  <c r="B214" i="9"/>
  <c r="E214" i="9" s="1"/>
  <c r="B154" i="9"/>
  <c r="B197" i="4"/>
  <c r="E197" i="4" s="1"/>
  <c r="B164" i="4"/>
  <c r="E164" i="4" s="1"/>
  <c r="B130" i="4"/>
  <c r="B88" i="9"/>
  <c r="B89" i="4"/>
  <c r="F11" i="2"/>
  <c r="F111" i="4"/>
  <c r="B273" i="9" l="1"/>
  <c r="E273" i="9" s="1"/>
  <c r="B215" i="9"/>
  <c r="E215" i="9" s="1"/>
  <c r="B155" i="9"/>
  <c r="B198" i="4"/>
  <c r="E198" i="4" s="1"/>
  <c r="B165" i="4"/>
  <c r="E165" i="4" s="1"/>
  <c r="B131" i="4"/>
  <c r="B89" i="9"/>
  <c r="B90" i="4"/>
  <c r="F12" i="2"/>
  <c r="M14" i="4"/>
  <c r="M19" i="4" s="1"/>
  <c r="B274" i="9" l="1"/>
  <c r="E274" i="9" s="1"/>
  <c r="B216" i="9"/>
  <c r="E216" i="9" s="1"/>
  <c r="B156" i="9"/>
  <c r="B199" i="4"/>
  <c r="E199" i="4" s="1"/>
  <c r="B166" i="4"/>
  <c r="E166" i="4" s="1"/>
  <c r="B132" i="4"/>
  <c r="B90" i="9"/>
  <c r="B91" i="4"/>
  <c r="F13" i="2"/>
  <c r="M21" i="4"/>
  <c r="B275" i="9" l="1"/>
  <c r="E275" i="9" s="1"/>
  <c r="B217" i="9"/>
  <c r="E217" i="9" s="1"/>
  <c r="B157" i="9"/>
  <c r="B200" i="4"/>
  <c r="E200" i="4" s="1"/>
  <c r="B167" i="4"/>
  <c r="E167" i="4" s="1"/>
  <c r="B133" i="4"/>
  <c r="B91" i="9"/>
  <c r="B92" i="4"/>
  <c r="F14" i="2"/>
  <c r="B276" i="9" l="1"/>
  <c r="E276" i="9" s="1"/>
  <c r="B218" i="9"/>
  <c r="E218" i="9" s="1"/>
  <c r="B158" i="9"/>
  <c r="B201" i="4"/>
  <c r="E201" i="4" s="1"/>
  <c r="B168" i="4"/>
  <c r="E168" i="4" s="1"/>
  <c r="B134" i="4"/>
  <c r="B92" i="9"/>
  <c r="B93" i="4"/>
  <c r="F15" i="2"/>
  <c r="B277" i="9" l="1"/>
  <c r="E277" i="9" s="1"/>
  <c r="B219" i="9"/>
  <c r="E219" i="9" s="1"/>
  <c r="B159" i="9"/>
  <c r="B202" i="4"/>
  <c r="E202" i="4" s="1"/>
  <c r="B169" i="4"/>
  <c r="E169" i="4" s="1"/>
  <c r="B135" i="4"/>
  <c r="B93" i="9"/>
  <c r="B94" i="4"/>
  <c r="F16" i="2"/>
  <c r="B278" i="9" l="1"/>
  <c r="E278" i="9" s="1"/>
  <c r="B220" i="9"/>
  <c r="E220" i="9" s="1"/>
  <c r="B160" i="9"/>
  <c r="B203" i="4"/>
  <c r="E203" i="4" s="1"/>
  <c r="B170" i="4"/>
  <c r="E170" i="4" s="1"/>
  <c r="B136" i="4"/>
  <c r="B94" i="9"/>
  <c r="B95" i="4"/>
  <c r="F17" i="2"/>
  <c r="B279" i="9" l="1"/>
  <c r="E279" i="9" s="1"/>
  <c r="B221" i="9"/>
  <c r="E221" i="9" s="1"/>
  <c r="B161" i="9"/>
  <c r="B204" i="4"/>
  <c r="E204" i="4" s="1"/>
  <c r="B171" i="4"/>
  <c r="E171" i="4" s="1"/>
  <c r="B137" i="4"/>
  <c r="B95" i="9"/>
  <c r="B96" i="4"/>
  <c r="F18" i="2"/>
  <c r="B280" i="9" l="1"/>
  <c r="E280" i="9" s="1"/>
  <c r="B222" i="9"/>
  <c r="E222" i="9" s="1"/>
  <c r="B162" i="9"/>
  <c r="B205" i="4"/>
  <c r="E205" i="4" s="1"/>
  <c r="B172" i="4"/>
  <c r="E172" i="4" s="1"/>
  <c r="B138" i="4"/>
  <c r="B96" i="9"/>
  <c r="B97" i="4"/>
  <c r="F19" i="2"/>
  <c r="B281" i="9" l="1"/>
  <c r="E281" i="9" s="1"/>
  <c r="B223" i="9"/>
  <c r="E223" i="9" s="1"/>
  <c r="B163" i="9"/>
  <c r="B206" i="4"/>
  <c r="E206" i="4" s="1"/>
  <c r="B173" i="4"/>
  <c r="E173" i="4" s="1"/>
  <c r="B139" i="4"/>
  <c r="B97" i="9"/>
  <c r="B98" i="4"/>
  <c r="F20" i="2"/>
  <c r="B282" i="9" l="1"/>
  <c r="E282" i="9" s="1"/>
  <c r="B224" i="9"/>
  <c r="E224" i="9" s="1"/>
  <c r="B164" i="9"/>
  <c r="B207" i="4"/>
  <c r="E207" i="4" s="1"/>
  <c r="B174" i="4"/>
  <c r="E174" i="4" s="1"/>
  <c r="B140" i="4"/>
  <c r="B98" i="9"/>
  <c r="B99" i="4"/>
  <c r="F21" i="2"/>
  <c r="B283" i="9" l="1"/>
  <c r="E283" i="9" s="1"/>
  <c r="B225" i="9"/>
  <c r="E225" i="9" s="1"/>
  <c r="B165" i="9"/>
  <c r="B208" i="4"/>
  <c r="E208" i="4" s="1"/>
  <c r="B175" i="4"/>
  <c r="E175" i="4" s="1"/>
  <c r="B141" i="4"/>
  <c r="B99" i="9"/>
  <c r="B100" i="4"/>
  <c r="F22" i="2"/>
  <c r="B284" i="9" l="1"/>
  <c r="E284" i="9" s="1"/>
  <c r="B226" i="9"/>
  <c r="E226" i="9" s="1"/>
  <c r="B166" i="9"/>
  <c r="B209" i="4"/>
  <c r="E209" i="4" s="1"/>
  <c r="B176" i="4"/>
  <c r="E176" i="4" s="1"/>
  <c r="B142" i="4"/>
  <c r="B100" i="9"/>
  <c r="B101" i="4"/>
  <c r="F23" i="2"/>
  <c r="B285" i="9" l="1"/>
  <c r="E285" i="9" s="1"/>
  <c r="B227" i="9"/>
  <c r="E227" i="9" s="1"/>
  <c r="B167" i="9"/>
  <c r="B210" i="4"/>
  <c r="E210" i="4" s="1"/>
  <c r="B177" i="4"/>
  <c r="E177" i="4" s="1"/>
  <c r="B143" i="4"/>
  <c r="B101" i="9"/>
  <c r="B102" i="4"/>
  <c r="F24" i="2"/>
  <c r="B286" i="9" l="1"/>
  <c r="E286" i="9" s="1"/>
  <c r="B228" i="9"/>
  <c r="E228" i="9" s="1"/>
  <c r="B168" i="9"/>
  <c r="B211" i="4"/>
  <c r="E211" i="4" s="1"/>
  <c r="B178" i="4"/>
  <c r="E178" i="4" s="1"/>
  <c r="B144" i="4"/>
  <c r="B102" i="9"/>
  <c r="B103" i="4"/>
  <c r="F25" i="2"/>
  <c r="B287" i="9" l="1"/>
  <c r="E287" i="9" s="1"/>
  <c r="B229" i="9"/>
  <c r="E229" i="9" s="1"/>
  <c r="B169" i="9"/>
  <c r="B212" i="4"/>
  <c r="E212" i="4" s="1"/>
  <c r="B179" i="4"/>
  <c r="E179" i="4" s="1"/>
  <c r="B145" i="4"/>
  <c r="B103" i="9"/>
  <c r="B104" i="4"/>
  <c r="F26" i="2"/>
  <c r="B230" i="9" l="1"/>
  <c r="E230" i="9" s="1"/>
  <c r="B170" i="9"/>
  <c r="B288" i="9"/>
  <c r="E288" i="9" s="1"/>
  <c r="B213" i="4"/>
  <c r="E213" i="4" s="1"/>
  <c r="B180" i="4"/>
  <c r="E180" i="4" s="1"/>
  <c r="B146" i="4"/>
  <c r="B104" i="9"/>
  <c r="B105" i="4"/>
  <c r="F27" i="2"/>
  <c r="B231" i="9" l="1"/>
  <c r="E231" i="9" s="1"/>
  <c r="B171" i="9"/>
  <c r="B289" i="9"/>
  <c r="E289" i="9" s="1"/>
  <c r="B214" i="4"/>
  <c r="E214" i="4" s="1"/>
  <c r="B181" i="4"/>
  <c r="E181" i="4" s="1"/>
  <c r="B147" i="4"/>
  <c r="B105" i="9"/>
  <c r="B106" i="4"/>
  <c r="F28" i="2"/>
  <c r="B290" i="9" l="1"/>
  <c r="E290" i="9" s="1"/>
  <c r="B232" i="9"/>
  <c r="E232" i="9" s="1"/>
  <c r="B172" i="9"/>
  <c r="H190" i="4"/>
  <c r="K190" i="4" s="1"/>
  <c r="H157" i="4"/>
  <c r="K157" i="4" s="1"/>
  <c r="F123" i="4"/>
  <c r="B106" i="9"/>
  <c r="K82" i="4"/>
  <c r="F29" i="2"/>
  <c r="B291" i="9" l="1"/>
  <c r="E291" i="9" s="1"/>
  <c r="B233" i="9"/>
  <c r="E233" i="9" s="1"/>
  <c r="B173" i="9"/>
  <c r="H191" i="4"/>
  <c r="K191" i="4" s="1"/>
  <c r="H158" i="4"/>
  <c r="K158" i="4" s="1"/>
  <c r="F124" i="4"/>
  <c r="B107" i="9"/>
  <c r="K83" i="4"/>
  <c r="F30" i="2"/>
  <c r="B292" i="9" l="1"/>
  <c r="E292" i="9" s="1"/>
  <c r="B234" i="9"/>
  <c r="E234" i="9" s="1"/>
  <c r="B174" i="9"/>
  <c r="H192" i="4"/>
  <c r="K192" i="4" s="1"/>
  <c r="H159" i="4"/>
  <c r="K159" i="4" s="1"/>
  <c r="F125" i="4"/>
  <c r="B108" i="9"/>
  <c r="K84" i="4"/>
  <c r="F31" i="2"/>
  <c r="B293" i="9" l="1"/>
  <c r="E293" i="9" s="1"/>
  <c r="B235" i="9"/>
  <c r="E235" i="9" s="1"/>
  <c r="B175" i="9"/>
  <c r="H193" i="4"/>
  <c r="K193" i="4" s="1"/>
  <c r="H160" i="4"/>
  <c r="K160" i="4" s="1"/>
  <c r="F126" i="4"/>
  <c r="B109" i="9"/>
  <c r="K85" i="4"/>
  <c r="F32" i="2"/>
  <c r="B294" i="9" l="1"/>
  <c r="E294" i="9" s="1"/>
  <c r="B236" i="9"/>
  <c r="E236" i="9" s="1"/>
  <c r="B176" i="9"/>
  <c r="H194" i="4"/>
  <c r="K194" i="4" s="1"/>
  <c r="H161" i="4"/>
  <c r="K161" i="4" s="1"/>
  <c r="F127" i="4"/>
  <c r="B110" i="9"/>
  <c r="K86" i="4"/>
  <c r="F33" i="2"/>
  <c r="B295" i="9" l="1"/>
  <c r="E295" i="9" s="1"/>
  <c r="B237" i="9"/>
  <c r="E237" i="9" s="1"/>
  <c r="B177" i="9"/>
  <c r="H195" i="4"/>
  <c r="K195" i="4" s="1"/>
  <c r="H162" i="4"/>
  <c r="K162" i="4" s="1"/>
  <c r="F128" i="4"/>
  <c r="B111" i="9"/>
  <c r="K87" i="4"/>
  <c r="F34" i="2"/>
  <c r="B296" i="9" l="1"/>
  <c r="E296" i="9" s="1"/>
  <c r="B238" i="9"/>
  <c r="E238" i="9" s="1"/>
  <c r="B178" i="9"/>
  <c r="H196" i="4"/>
  <c r="K196" i="4" s="1"/>
  <c r="H163" i="4"/>
  <c r="K163" i="4" s="1"/>
  <c r="F129" i="4"/>
  <c r="B112" i="9"/>
  <c r="K88" i="4"/>
  <c r="F35" i="2"/>
  <c r="B297" i="9" l="1"/>
  <c r="E297" i="9" s="1"/>
  <c r="B239" i="9"/>
  <c r="E239" i="9" s="1"/>
  <c r="B179" i="9"/>
  <c r="H197" i="4"/>
  <c r="K197" i="4" s="1"/>
  <c r="H164" i="4"/>
  <c r="K164" i="4" s="1"/>
  <c r="F130" i="4"/>
  <c r="B113" i="9"/>
  <c r="K89" i="4"/>
  <c r="F36" i="2"/>
  <c r="B298" i="9" l="1"/>
  <c r="E298" i="9" s="1"/>
  <c r="B240" i="9"/>
  <c r="E240" i="9" s="1"/>
  <c r="B180" i="9"/>
  <c r="H198" i="4"/>
  <c r="K198" i="4" s="1"/>
  <c r="H165" i="4"/>
  <c r="K165" i="4" s="1"/>
  <c r="F131" i="4"/>
  <c r="B114" i="9"/>
  <c r="K90" i="4"/>
  <c r="F37" i="2"/>
  <c r="B299" i="9" l="1"/>
  <c r="E299" i="9" s="1"/>
  <c r="B241" i="9"/>
  <c r="E241" i="9" s="1"/>
  <c r="B181" i="9"/>
  <c r="H199" i="4"/>
  <c r="K199" i="4" s="1"/>
  <c r="H166" i="4"/>
  <c r="K166" i="4" s="1"/>
  <c r="F132" i="4"/>
  <c r="B115" i="9"/>
  <c r="K91" i="4"/>
  <c r="F38" i="2"/>
  <c r="B300" i="9" l="1"/>
  <c r="E300" i="9" s="1"/>
  <c r="B242" i="9"/>
  <c r="E242" i="9" s="1"/>
  <c r="B182" i="9"/>
  <c r="H200" i="4"/>
  <c r="K200" i="4" s="1"/>
  <c r="H167" i="4"/>
  <c r="K167" i="4" s="1"/>
  <c r="F133" i="4"/>
  <c r="B116" i="9"/>
  <c r="K92" i="4"/>
  <c r="F39" i="2"/>
  <c r="B301" i="9" l="1"/>
  <c r="E301" i="9" s="1"/>
  <c r="B243" i="9"/>
  <c r="E243" i="9" s="1"/>
  <c r="B183" i="9"/>
  <c r="H201" i="4"/>
  <c r="K201" i="4" s="1"/>
  <c r="H168" i="4"/>
  <c r="K168" i="4" s="1"/>
  <c r="F134" i="4"/>
  <c r="B117" i="9"/>
  <c r="K93" i="4"/>
  <c r="F40" i="2"/>
  <c r="B302" i="9" l="1"/>
  <c r="E302" i="9" s="1"/>
  <c r="B244" i="9"/>
  <c r="E244" i="9" s="1"/>
  <c r="B184" i="9"/>
  <c r="H202" i="4"/>
  <c r="K202" i="4" s="1"/>
  <c r="H169" i="4"/>
  <c r="K169" i="4" s="1"/>
  <c r="F135" i="4"/>
  <c r="B118" i="9"/>
  <c r="K94" i="4"/>
  <c r="F41" i="2"/>
  <c r="B303" i="9" l="1"/>
  <c r="E303" i="9" s="1"/>
  <c r="B245" i="9"/>
  <c r="E245" i="9" s="1"/>
  <c r="B185" i="9"/>
  <c r="H203" i="4"/>
  <c r="K203" i="4" s="1"/>
  <c r="H170" i="4"/>
  <c r="K170" i="4" s="1"/>
  <c r="F136" i="4"/>
  <c r="B119" i="9"/>
  <c r="K95" i="4"/>
  <c r="F42" i="2"/>
  <c r="B304" i="9" l="1"/>
  <c r="E304" i="9" s="1"/>
  <c r="B246" i="9"/>
  <c r="E246" i="9" s="1"/>
  <c r="B186" i="9"/>
  <c r="H204" i="4"/>
  <c r="K204" i="4" s="1"/>
  <c r="H171" i="4"/>
  <c r="K171" i="4" s="1"/>
  <c r="F137" i="4"/>
  <c r="B120" i="9"/>
  <c r="K96" i="4"/>
  <c r="F43" i="2"/>
  <c r="B305" i="9" l="1"/>
  <c r="E305" i="9" s="1"/>
  <c r="B247" i="9"/>
  <c r="E247" i="9" s="1"/>
  <c r="B187" i="9"/>
  <c r="H205" i="4"/>
  <c r="K205" i="4" s="1"/>
  <c r="H172" i="4"/>
  <c r="K172" i="4" s="1"/>
  <c r="F138" i="4"/>
  <c r="B121" i="9"/>
  <c r="K97" i="4"/>
  <c r="F44" i="2"/>
  <c r="B306" i="9" l="1"/>
  <c r="E306" i="9" s="1"/>
  <c r="B248" i="9"/>
  <c r="E248" i="9" s="1"/>
  <c r="B188" i="9"/>
  <c r="H206" i="4"/>
  <c r="K206" i="4" s="1"/>
  <c r="H173" i="4"/>
  <c r="K173" i="4" s="1"/>
  <c r="F139" i="4"/>
  <c r="B122" i="9"/>
  <c r="K98" i="4"/>
  <c r="F45" i="2"/>
  <c r="B307" i="9" l="1"/>
  <c r="E307" i="9" s="1"/>
  <c r="B249" i="9"/>
  <c r="E249" i="9" s="1"/>
  <c r="B189" i="9"/>
  <c r="H207" i="4"/>
  <c r="K207" i="4" s="1"/>
  <c r="H174" i="4"/>
  <c r="K174" i="4" s="1"/>
  <c r="F140" i="4"/>
  <c r="B123" i="9"/>
  <c r="K99" i="4"/>
  <c r="F46" i="2"/>
  <c r="B308" i="9" l="1"/>
  <c r="E308" i="9" s="1"/>
  <c r="B250" i="9"/>
  <c r="E250" i="9" s="1"/>
  <c r="B190" i="9"/>
  <c r="H208" i="4"/>
  <c r="K208" i="4" s="1"/>
  <c r="H175" i="4"/>
  <c r="K175" i="4" s="1"/>
  <c r="F141" i="4"/>
  <c r="B124" i="9"/>
  <c r="K100" i="4"/>
  <c r="F47" i="2"/>
  <c r="B309" i="9" l="1"/>
  <c r="E309" i="9" s="1"/>
  <c r="B251" i="9"/>
  <c r="E251" i="9" s="1"/>
  <c r="B191" i="9"/>
  <c r="H209" i="4"/>
  <c r="K209" i="4" s="1"/>
  <c r="H176" i="4"/>
  <c r="K176" i="4" s="1"/>
  <c r="F142" i="4"/>
  <c r="B125" i="9"/>
  <c r="K101" i="4"/>
  <c r="F48" i="2"/>
  <c r="B310" i="9" l="1"/>
  <c r="E310" i="9" s="1"/>
  <c r="B252" i="9"/>
  <c r="E252" i="9" s="1"/>
  <c r="B192" i="9"/>
  <c r="H210" i="4"/>
  <c r="K210" i="4" s="1"/>
  <c r="H177" i="4"/>
  <c r="K177" i="4" s="1"/>
  <c r="F143" i="4"/>
  <c r="B126" i="9"/>
  <c r="K102" i="4"/>
  <c r="F49" i="2"/>
  <c r="B311" i="9" l="1"/>
  <c r="E311" i="9" s="1"/>
  <c r="B253" i="9"/>
  <c r="E253" i="9" s="1"/>
  <c r="B193" i="9"/>
  <c r="H211" i="4"/>
  <c r="K211" i="4" s="1"/>
  <c r="H178" i="4"/>
  <c r="K178" i="4" s="1"/>
  <c r="F144" i="4"/>
  <c r="B127" i="9"/>
  <c r="K103" i="4"/>
  <c r="F50" i="2"/>
  <c r="B312" i="9" l="1"/>
  <c r="E312" i="9" s="1"/>
  <c r="B254" i="9"/>
  <c r="E254" i="9" s="1"/>
  <c r="B194" i="9"/>
  <c r="H212" i="4"/>
  <c r="K212" i="4" s="1"/>
  <c r="H179" i="4"/>
  <c r="K179" i="4" s="1"/>
  <c r="F145" i="4"/>
  <c r="B128" i="9"/>
  <c r="K104" i="4"/>
  <c r="F51" i="2"/>
  <c r="B313" i="9" l="1"/>
  <c r="E313" i="9" s="1"/>
  <c r="B255" i="9"/>
  <c r="E255" i="9" s="1"/>
  <c r="B195" i="9"/>
  <c r="H213" i="4"/>
  <c r="K213" i="4" s="1"/>
  <c r="H180" i="4"/>
  <c r="K180" i="4" s="1"/>
  <c r="F146" i="4"/>
  <c r="B129" i="9"/>
  <c r="K105" i="4"/>
  <c r="F52" i="2"/>
  <c r="B314" i="9" l="1"/>
  <c r="E314" i="9" s="1"/>
  <c r="B196" i="9"/>
  <c r="B256" i="9"/>
  <c r="E256" i="9" s="1"/>
  <c r="H214" i="4"/>
  <c r="K214" i="4" s="1"/>
  <c r="H181" i="4"/>
  <c r="K181" i="4" s="1"/>
  <c r="F147" i="4"/>
  <c r="B130" i="9"/>
  <c r="K106" i="4"/>
  <c r="F53" i="2"/>
  <c r="H265" i="9" l="1"/>
  <c r="K265" i="9" s="1"/>
  <c r="H207" i="9"/>
  <c r="K207" i="9" s="1"/>
  <c r="F147" i="9"/>
  <c r="H147" i="9" s="1"/>
  <c r="F54" i="2"/>
  <c r="K81" i="9"/>
  <c r="H266" i="9" l="1"/>
  <c r="K266" i="9" s="1"/>
  <c r="H208" i="9"/>
  <c r="K208" i="9" s="1"/>
  <c r="F148" i="9"/>
  <c r="H148" i="9" s="1"/>
  <c r="F55" i="2"/>
  <c r="K82" i="9"/>
  <c r="H267" i="9" l="1"/>
  <c r="K267" i="9" s="1"/>
  <c r="H209" i="9"/>
  <c r="K209" i="9" s="1"/>
  <c r="F149" i="9"/>
  <c r="H149" i="9" s="1"/>
  <c r="F56" i="2"/>
  <c r="K83" i="9"/>
  <c r="H268" i="9" l="1"/>
  <c r="K268" i="9" s="1"/>
  <c r="H210" i="9"/>
  <c r="K210" i="9" s="1"/>
  <c r="F150" i="9"/>
  <c r="H150" i="9" s="1"/>
  <c r="F57" i="2"/>
  <c r="K84" i="9"/>
  <c r="H211" i="9" l="1"/>
  <c r="K211" i="9" s="1"/>
  <c r="H269" i="9"/>
  <c r="K269" i="9" s="1"/>
  <c r="F151" i="9"/>
  <c r="H151" i="9" s="1"/>
  <c r="F58" i="2"/>
  <c r="K85" i="9"/>
  <c r="H270" i="9" l="1"/>
  <c r="K270" i="9" s="1"/>
  <c r="H212" i="9"/>
  <c r="K212" i="9" s="1"/>
  <c r="F152" i="9"/>
  <c r="H152" i="9" s="1"/>
  <c r="F59" i="2"/>
  <c r="K86" i="9"/>
  <c r="H271" i="9" l="1"/>
  <c r="K271" i="9" s="1"/>
  <c r="H213" i="9"/>
  <c r="K213" i="9" s="1"/>
  <c r="F153" i="9"/>
  <c r="H153" i="9" s="1"/>
  <c r="F60" i="2"/>
  <c r="K87" i="9"/>
  <c r="H272" i="9" l="1"/>
  <c r="K272" i="9" s="1"/>
  <c r="H214" i="9"/>
  <c r="K214" i="9" s="1"/>
  <c r="F154" i="9"/>
  <c r="H154" i="9" s="1"/>
  <c r="F61" i="2"/>
  <c r="K88" i="9"/>
  <c r="H215" i="9" l="1"/>
  <c r="K215" i="9" s="1"/>
  <c r="H273" i="9"/>
  <c r="K273" i="9" s="1"/>
  <c r="F155" i="9"/>
  <c r="H155" i="9" s="1"/>
  <c r="F62" i="2"/>
  <c r="K89" i="9"/>
  <c r="H274" i="9" l="1"/>
  <c r="K274" i="9" s="1"/>
  <c r="H216" i="9"/>
  <c r="K216" i="9" s="1"/>
  <c r="F156" i="9"/>
  <c r="H156" i="9" s="1"/>
  <c r="F63" i="2"/>
  <c r="K90" i="9"/>
  <c r="H275" i="9" l="1"/>
  <c r="K275" i="9" s="1"/>
  <c r="H217" i="9"/>
  <c r="K217" i="9" s="1"/>
  <c r="F157" i="9"/>
  <c r="H157" i="9" s="1"/>
  <c r="F64" i="2"/>
  <c r="K91" i="9"/>
  <c r="H276" i="9" l="1"/>
  <c r="K276" i="9" s="1"/>
  <c r="H218" i="9"/>
  <c r="K218" i="9" s="1"/>
  <c r="F158" i="9"/>
  <c r="H158" i="9" s="1"/>
  <c r="F65" i="2"/>
  <c r="K92" i="9"/>
  <c r="H219" i="9" l="1"/>
  <c r="K219" i="9" s="1"/>
  <c r="H277" i="9"/>
  <c r="K277" i="9" s="1"/>
  <c r="F159" i="9"/>
  <c r="H159" i="9" s="1"/>
  <c r="F66" i="2"/>
  <c r="K93" i="9"/>
  <c r="H278" i="9" l="1"/>
  <c r="K278" i="9" s="1"/>
  <c r="H220" i="9"/>
  <c r="K220" i="9" s="1"/>
  <c r="F160" i="9"/>
  <c r="H160" i="9" s="1"/>
  <c r="F67" i="2"/>
  <c r="K94" i="9"/>
  <c r="H279" i="9" l="1"/>
  <c r="K279" i="9" s="1"/>
  <c r="H221" i="9"/>
  <c r="K221" i="9" s="1"/>
  <c r="F161" i="9"/>
  <c r="H161" i="9" s="1"/>
  <c r="F68" i="2"/>
  <c r="K95" i="9"/>
  <c r="H280" i="9" l="1"/>
  <c r="K280" i="9" s="1"/>
  <c r="H222" i="9"/>
  <c r="K222" i="9" s="1"/>
  <c r="F162" i="9"/>
  <c r="H162" i="9" s="1"/>
  <c r="F69" i="2"/>
  <c r="K96" i="9"/>
  <c r="H223" i="9" l="1"/>
  <c r="K223" i="9" s="1"/>
  <c r="H281" i="9"/>
  <c r="K281" i="9" s="1"/>
  <c r="F163" i="9"/>
  <c r="H163" i="9" s="1"/>
  <c r="F70" i="2"/>
  <c r="K97" i="9"/>
  <c r="H282" i="9" l="1"/>
  <c r="K282" i="9" s="1"/>
  <c r="H224" i="9"/>
  <c r="K224" i="9" s="1"/>
  <c r="F164" i="9"/>
  <c r="H164" i="9" s="1"/>
  <c r="F71" i="2"/>
  <c r="K98" i="9"/>
  <c r="H283" i="9" l="1"/>
  <c r="K283" i="9" s="1"/>
  <c r="H225" i="9"/>
  <c r="K225" i="9" s="1"/>
  <c r="F165" i="9"/>
  <c r="H165" i="9" s="1"/>
  <c r="F72" i="2"/>
  <c r="K99" i="9"/>
  <c r="H284" i="9" l="1"/>
  <c r="K284" i="9" s="1"/>
  <c r="H226" i="9"/>
  <c r="K226" i="9" s="1"/>
  <c r="F166" i="9"/>
  <c r="H166" i="9" s="1"/>
  <c r="F73" i="2"/>
  <c r="K100" i="9"/>
  <c r="H285" i="9" l="1"/>
  <c r="K285" i="9" s="1"/>
  <c r="H227" i="9"/>
  <c r="K227" i="9" s="1"/>
  <c r="F167" i="9"/>
  <c r="H167" i="9" s="1"/>
  <c r="F74" i="2"/>
  <c r="K101" i="9"/>
  <c r="H286" i="9" l="1"/>
  <c r="K286" i="9" s="1"/>
  <c r="H228" i="9"/>
  <c r="K228" i="9" s="1"/>
  <c r="F168" i="9"/>
  <c r="H168" i="9" s="1"/>
  <c r="F75" i="2"/>
  <c r="K102" i="9"/>
  <c r="H287" i="9" l="1"/>
  <c r="K287" i="9" s="1"/>
  <c r="H229" i="9"/>
  <c r="K229" i="9" s="1"/>
  <c r="F169" i="9"/>
  <c r="H169" i="9" s="1"/>
  <c r="F76" i="2"/>
  <c r="K103" i="9"/>
  <c r="H288" i="9" l="1"/>
  <c r="K288" i="9" s="1"/>
  <c r="H230" i="9"/>
  <c r="K230" i="9" s="1"/>
  <c r="F170" i="9"/>
  <c r="H170" i="9" s="1"/>
  <c r="F77" i="2"/>
  <c r="K104" i="9"/>
  <c r="H289" i="9" l="1"/>
  <c r="K289" i="9" s="1"/>
  <c r="H231" i="9"/>
  <c r="K231" i="9" s="1"/>
  <c r="F171" i="9"/>
  <c r="H171" i="9" s="1"/>
  <c r="F78" i="2"/>
  <c r="K105" i="9"/>
  <c r="H290" i="9" l="1"/>
  <c r="K290" i="9" s="1"/>
  <c r="H232" i="9"/>
  <c r="K232" i="9" s="1"/>
  <c r="F172" i="9"/>
  <c r="H172" i="9" s="1"/>
  <c r="F79" i="2"/>
  <c r="K106" i="9"/>
  <c r="H291" i="9" l="1"/>
  <c r="K291" i="9" s="1"/>
  <c r="F173" i="9"/>
  <c r="H173" i="9" s="1"/>
  <c r="H233" i="9"/>
  <c r="K233" i="9" s="1"/>
  <c r="F80" i="2"/>
  <c r="K107" i="9"/>
  <c r="H292" i="9" l="1"/>
  <c r="K292" i="9" s="1"/>
  <c r="H234" i="9"/>
  <c r="K234" i="9" s="1"/>
  <c r="F174" i="9"/>
  <c r="H174" i="9" s="1"/>
  <c r="F81" i="2"/>
  <c r="K108" i="9"/>
  <c r="H293" i="9" l="1"/>
  <c r="K293" i="9" s="1"/>
  <c r="H235" i="9"/>
  <c r="K235" i="9" s="1"/>
  <c r="F175" i="9"/>
  <c r="H175" i="9" s="1"/>
  <c r="F82" i="2"/>
  <c r="K109" i="9"/>
  <c r="H294" i="9" l="1"/>
  <c r="K294" i="9" s="1"/>
  <c r="H236" i="9"/>
  <c r="K236" i="9" s="1"/>
  <c r="F176" i="9"/>
  <c r="H176" i="9" s="1"/>
  <c r="F83" i="2"/>
  <c r="K110" i="9"/>
  <c r="H295" i="9" l="1"/>
  <c r="K295" i="9" s="1"/>
  <c r="F177" i="9"/>
  <c r="H177" i="9" s="1"/>
  <c r="H237" i="9"/>
  <c r="K237" i="9" s="1"/>
  <c r="F84" i="2"/>
  <c r="K111" i="9"/>
  <c r="H296" i="9" l="1"/>
  <c r="K296" i="9" s="1"/>
  <c r="H238" i="9"/>
  <c r="K238" i="9" s="1"/>
  <c r="F178" i="9"/>
  <c r="H178" i="9" s="1"/>
  <c r="F85" i="2"/>
  <c r="K112" i="9"/>
  <c r="H297" i="9" l="1"/>
  <c r="K297" i="9" s="1"/>
  <c r="H239" i="9"/>
  <c r="K239" i="9" s="1"/>
  <c r="F179" i="9"/>
  <c r="H179" i="9" s="1"/>
  <c r="F86" i="2"/>
  <c r="K113" i="9"/>
  <c r="H298" i="9" l="1"/>
  <c r="K298" i="9" s="1"/>
  <c r="H240" i="9"/>
  <c r="K240" i="9" s="1"/>
  <c r="F180" i="9"/>
  <c r="H180" i="9" s="1"/>
  <c r="F87" i="2"/>
  <c r="K114" i="9"/>
  <c r="H299" i="9" l="1"/>
  <c r="K299" i="9" s="1"/>
  <c r="F181" i="9"/>
  <c r="H181" i="9" s="1"/>
  <c r="H241" i="9"/>
  <c r="K241" i="9" s="1"/>
  <c r="F88" i="2"/>
  <c r="K115" i="9"/>
  <c r="H300" i="9" l="1"/>
  <c r="K300" i="9" s="1"/>
  <c r="H242" i="9"/>
  <c r="K242" i="9" s="1"/>
  <c r="F182" i="9"/>
  <c r="H182" i="9" s="1"/>
  <c r="F89" i="2"/>
  <c r="K116" i="9"/>
  <c r="H301" i="9" l="1"/>
  <c r="K301" i="9" s="1"/>
  <c r="H243" i="9"/>
  <c r="K243" i="9" s="1"/>
  <c r="F183" i="9"/>
  <c r="H183" i="9" s="1"/>
  <c r="F90" i="2"/>
  <c r="K117" i="9"/>
  <c r="H302" i="9" l="1"/>
  <c r="K302" i="9" s="1"/>
  <c r="H244" i="9"/>
  <c r="K244" i="9" s="1"/>
  <c r="F184" i="9"/>
  <c r="H184" i="9" s="1"/>
  <c r="F91" i="2"/>
  <c r="K118" i="9"/>
  <c r="H303" i="9" l="1"/>
  <c r="K303" i="9" s="1"/>
  <c r="F185" i="9"/>
  <c r="H185" i="9" s="1"/>
  <c r="H245" i="9"/>
  <c r="K245" i="9" s="1"/>
  <c r="F92" i="2"/>
  <c r="K119" i="9"/>
  <c r="H304" i="9" l="1"/>
  <c r="K304" i="9" s="1"/>
  <c r="H246" i="9"/>
  <c r="K246" i="9" s="1"/>
  <c r="F186" i="9"/>
  <c r="H186" i="9" s="1"/>
  <c r="F93" i="2"/>
  <c r="K120" i="9"/>
  <c r="H305" i="9" l="1"/>
  <c r="K305" i="9" s="1"/>
  <c r="H247" i="9"/>
  <c r="K247" i="9" s="1"/>
  <c r="F187" i="9"/>
  <c r="H187" i="9" s="1"/>
  <c r="F94" i="2"/>
  <c r="K121" i="9"/>
  <c r="H306" i="9" l="1"/>
  <c r="K306" i="9" s="1"/>
  <c r="H248" i="9"/>
  <c r="K248" i="9" s="1"/>
  <c r="F188" i="9"/>
  <c r="H188" i="9" s="1"/>
  <c r="F95" i="2"/>
  <c r="K122" i="9"/>
  <c r="H307" i="9" l="1"/>
  <c r="K307" i="9" s="1"/>
  <c r="F189" i="9"/>
  <c r="H189" i="9" s="1"/>
  <c r="H249" i="9"/>
  <c r="K249" i="9" s="1"/>
  <c r="F96" i="2"/>
  <c r="K123" i="9"/>
  <c r="H308" i="9" l="1"/>
  <c r="K308" i="9" s="1"/>
  <c r="H250" i="9"/>
  <c r="K250" i="9" s="1"/>
  <c r="F190" i="9"/>
  <c r="H190" i="9" s="1"/>
  <c r="F97" i="2"/>
  <c r="K124" i="9"/>
  <c r="H309" i="9" l="1"/>
  <c r="K309" i="9" s="1"/>
  <c r="H251" i="9"/>
  <c r="K251" i="9" s="1"/>
  <c r="F191" i="9"/>
  <c r="H191" i="9" s="1"/>
  <c r="F98" i="2"/>
  <c r="K125" i="9"/>
  <c r="H310" i="9" l="1"/>
  <c r="K310" i="9" s="1"/>
  <c r="H252" i="9"/>
  <c r="K252" i="9" s="1"/>
  <c r="F192" i="9"/>
  <c r="H192" i="9" s="1"/>
  <c r="F99" i="2"/>
  <c r="K126" i="9"/>
  <c r="H311" i="9" l="1"/>
  <c r="K311" i="9" s="1"/>
  <c r="F193" i="9"/>
  <c r="H193" i="9" s="1"/>
  <c r="H253" i="9"/>
  <c r="K253" i="9" s="1"/>
  <c r="F100" i="2"/>
  <c r="K127" i="9"/>
  <c r="H312" i="9" l="1"/>
  <c r="K312" i="9" s="1"/>
  <c r="H254" i="9"/>
  <c r="K254" i="9" s="1"/>
  <c r="F194" i="9"/>
  <c r="H194" i="9" s="1"/>
  <c r="F101" i="2"/>
  <c r="K128" i="9"/>
  <c r="H313" i="9" l="1"/>
  <c r="K313" i="9" s="1"/>
  <c r="H255" i="9"/>
  <c r="K255" i="9" s="1"/>
  <c r="F195" i="9"/>
  <c r="H195" i="9" s="1"/>
  <c r="F102" i="2"/>
  <c r="K129" i="9"/>
  <c r="K130" i="9" l="1"/>
  <c r="H314" i="9"/>
  <c r="K314" i="9" s="1"/>
  <c r="H256" i="9"/>
  <c r="K256" i="9" s="1"/>
  <c r="F196" i="9"/>
  <c r="H196" i="9" s="1"/>
  <c r="H198" i="9" s="1"/>
  <c r="K16" i="9" s="1"/>
  <c r="K19" i="9" s="1"/>
  <c r="K21" i="9" l="1"/>
  <c r="L2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Customer</author>
  </authors>
  <commentList>
    <comment ref="E40" authorId="0" shapeId="0" xr:uid="{00000000-0006-0000-0000-000001000000}">
      <text>
        <r>
          <rPr>
            <sz val="9"/>
            <color indexed="81"/>
            <rFont val="Tahoma"/>
            <family val="2"/>
          </rPr>
          <t xml:space="preserve">Assuming next higher thousand increment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B9" authorId="0" shapeId="0" xr:uid="{00000000-0006-0000-04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jignasiak</author>
  </authors>
  <commentList>
    <comment ref="C3" authorId="0" shapeId="0" xr:uid="{00000000-0006-0000-0600-000001000000}">
      <text>
        <r>
          <rPr>
            <b/>
            <sz val="8"/>
            <color indexed="81"/>
            <rFont val="Tahoma"/>
            <family val="2"/>
          </rPr>
          <t>jignasiak:</t>
        </r>
        <r>
          <rPr>
            <sz val="8"/>
            <color indexed="81"/>
            <rFont val="Tahoma"/>
            <family val="2"/>
          </rPr>
          <t xml:space="preserve">
These will need to be hidden, not deleted in order for the constants to work
</t>
        </r>
      </text>
    </comment>
  </commentList>
</comments>
</file>

<file path=xl/sharedStrings.xml><?xml version="1.0" encoding="utf-8"?>
<sst xmlns="http://schemas.openxmlformats.org/spreadsheetml/2006/main" count="504" uniqueCount="191">
  <si>
    <t>Agent Name:</t>
  </si>
  <si>
    <t>Group Name:</t>
  </si>
  <si>
    <t>Benefit Selection:</t>
  </si>
  <si>
    <t>Life Options</t>
  </si>
  <si>
    <t>A</t>
  </si>
  <si>
    <t>B</t>
  </si>
  <si>
    <t>C</t>
  </si>
  <si>
    <t>D</t>
  </si>
  <si>
    <t>Dependent Life</t>
  </si>
  <si>
    <t>Yes</t>
  </si>
  <si>
    <t>No</t>
  </si>
  <si>
    <t>STD</t>
  </si>
  <si>
    <t>1/8/13</t>
  </si>
  <si>
    <t>1/8/26</t>
  </si>
  <si>
    <t>15/15/13</t>
  </si>
  <si>
    <t>15/15/26</t>
  </si>
  <si>
    <t>LTD</t>
  </si>
  <si>
    <t>Elim.</t>
  </si>
  <si>
    <t>Duration</t>
  </si>
  <si>
    <t>5 yr</t>
  </si>
  <si>
    <t>SSNRA</t>
  </si>
  <si>
    <t>Census:</t>
  </si>
  <si>
    <t>Enter DOB or Age Input</t>
  </si>
  <si>
    <t>DOB</t>
  </si>
  <si>
    <t>Age Input</t>
  </si>
  <si>
    <t>BAE</t>
  </si>
  <si>
    <t>Plan Selections High Level Summary</t>
  </si>
  <si>
    <t>Insurance</t>
  </si>
  <si>
    <t>Option Selected</t>
  </si>
  <si>
    <t>Summary</t>
  </si>
  <si>
    <t>Total Premium</t>
  </si>
  <si>
    <t>Term Life</t>
  </si>
  <si>
    <t>AD&amp;D</t>
  </si>
  <si>
    <t>Premium Total:</t>
  </si>
  <si>
    <t>Grand TOTAL</t>
  </si>
  <si>
    <t>Benefit Notes</t>
  </si>
  <si>
    <t>Reduction Schedule:</t>
  </si>
  <si>
    <t>35% upon the Person’s attainment of age 65</t>
  </si>
  <si>
    <t>an additional 25% of the original amount at age 70</t>
  </si>
  <si>
    <t>an additional 15% of the original amount at age 75</t>
  </si>
  <si>
    <t xml:space="preserve">Must be purchased in conjunction with the base Life / AD&amp;D product.  </t>
  </si>
  <si>
    <t>All benefits are 66.67% replacement to a maximum of $1,000 per week.</t>
  </si>
  <si>
    <t>Maternity is covered as an illness.</t>
  </si>
  <si>
    <t>All benefits are 60% replacement to a maximum of $6,000 per month</t>
  </si>
  <si>
    <t>24 month Own Occupation Period</t>
  </si>
  <si>
    <t>Pre-existing period 12/6/24</t>
  </si>
  <si>
    <t>Plan Provisions</t>
  </si>
  <si>
    <t>Groups must be active members of the Small Business Association of Michigan in order to be eligible for coverage.</t>
  </si>
  <si>
    <t>All benefits available for purchase on a stand alone basis, with the exception of Dependent Life.</t>
  </si>
  <si>
    <t>Groups of 1 or more employees working 20 or more hours per week are eligible for coverage.</t>
  </si>
  <si>
    <t>Employer contribution of 100% is required, with 100% of all eligible employees enrolling in coverage.</t>
  </si>
  <si>
    <t>All benefits are Guarantee Issue, regardless of group size.</t>
  </si>
  <si>
    <t>Term Life &amp; AD&amp;D Summary</t>
  </si>
  <si>
    <t>Emp. #</t>
  </si>
  <si>
    <t>Age</t>
  </si>
  <si>
    <t>Volume</t>
  </si>
  <si>
    <t>Life 
Rate</t>
  </si>
  <si>
    <t>Life 
Premium</t>
  </si>
  <si>
    <t>AD&amp;D 
Rate</t>
  </si>
  <si>
    <t>AD&amp;D Premium</t>
  </si>
  <si>
    <t>Page Summary</t>
  </si>
  <si>
    <t>Total Life Premiums:</t>
  </si>
  <si>
    <t>Total AD&amp;D Premiums:</t>
  </si>
  <si>
    <t>Total Life and AD&amp;D Premiums:</t>
  </si>
  <si>
    <t>Dependent Life Summary</t>
  </si>
  <si>
    <t>Benefit Selected:</t>
  </si>
  <si>
    <t>Dep. Life
Rate</t>
  </si>
  <si>
    <t>Total Dependent Life Premiums:</t>
  </si>
  <si>
    <t>Short Term Disability Summary</t>
  </si>
  <si>
    <t>STD Rate</t>
  </si>
  <si>
    <t>STD 
Premium</t>
  </si>
  <si>
    <t>Total Short Term Disability Premiums:</t>
  </si>
  <si>
    <t>Long Term Disability Summary</t>
  </si>
  <si>
    <t>LTD Rate</t>
  </si>
  <si>
    <t>LTD 
Premium</t>
  </si>
  <si>
    <t>Total Long Term Disability Premiums:</t>
  </si>
  <si>
    <t>Employee must elect coverage for spouse and / or children to be eligible for coverage.</t>
  </si>
  <si>
    <t>**Employees age 70-74 receive $20,000 guarantee issue; employees 75 or older must satisfy full medical underwriting.</t>
  </si>
  <si>
    <t>*Premium calculation for spouse is based upon the age of the employee.</t>
  </si>
  <si>
    <t>Guarantee Issue**</t>
  </si>
  <si>
    <t>Six months to 19 (25 if Student)</t>
  </si>
  <si>
    <t>Increments of</t>
  </si>
  <si>
    <t>14 days to 6 Months</t>
  </si>
  <si>
    <t>Maximum Election</t>
  </si>
  <si>
    <t>Newborn children to age 14 days are not eligible.</t>
  </si>
  <si>
    <t>Minimum Election</t>
  </si>
  <si>
    <t xml:space="preserve">Dependent Life Benefit </t>
  </si>
  <si>
    <t>Spouse*</t>
  </si>
  <si>
    <t>Employee</t>
  </si>
  <si>
    <t>Election Parameters</t>
  </si>
  <si>
    <t>Dependent Child(ren)</t>
  </si>
  <si>
    <t>75-80**</t>
  </si>
  <si>
    <t>70-74**</t>
  </si>
  <si>
    <t>65-69</t>
  </si>
  <si>
    <t>60-64</t>
  </si>
  <si>
    <t>55-59</t>
  </si>
  <si>
    <t>50-54</t>
  </si>
  <si>
    <t>45-49</t>
  </si>
  <si>
    <t>40-44</t>
  </si>
  <si>
    <t>35-39</t>
  </si>
  <si>
    <t>30-34</t>
  </si>
  <si>
    <t>&lt;30</t>
  </si>
  <si>
    <t>Monthly Premium Calculation Spreadsheet</t>
  </si>
  <si>
    <t xml:space="preserve">Voluntary Life / AD&amp;D </t>
  </si>
  <si>
    <t>These get icky the older the person…DN rate grid only goes to $150.  Perhaps best to limit to $150K or $100K?</t>
  </si>
  <si>
    <t>75-99</t>
  </si>
  <si>
    <t>70-74</t>
  </si>
  <si>
    <t>Today:</t>
  </si>
  <si>
    <t>18-64</t>
  </si>
  <si>
    <t>if 75-99, then calc benefit chosen x .75, move to prem calc</t>
  </si>
  <si>
    <t>if 70-74, then calc benefit chosen x.6, move to prem calc</t>
  </si>
  <si>
    <t>if 65-69, then calc benefit chosen x .65, move to prem calc</t>
  </si>
  <si>
    <t>If &lt;65, then prem calc</t>
  </si>
  <si>
    <t>Reduction schedule</t>
  </si>
  <si>
    <t>Key</t>
  </si>
  <si>
    <t>Category</t>
  </si>
  <si>
    <t>Life reduction schedule</t>
  </si>
  <si>
    <t>Life</t>
  </si>
  <si>
    <t>Col Number</t>
  </si>
  <si>
    <t>Coverage</t>
  </si>
  <si>
    <t>Rate</t>
  </si>
  <si>
    <t>Life/ADD</t>
  </si>
  <si>
    <t>Dep Life</t>
  </si>
  <si>
    <t>5000/500/2000</t>
  </si>
  <si>
    <t>90, 5 yr</t>
  </si>
  <si>
    <t>ADD</t>
  </si>
  <si>
    <t>$15,000</t>
  </si>
  <si>
    <t>90, SSNRA</t>
  </si>
  <si>
    <t>Dlife</t>
  </si>
  <si>
    <t>$25,000</t>
  </si>
  <si>
    <t>180, 5 yr</t>
  </si>
  <si>
    <t>$50,000</t>
  </si>
  <si>
    <t>180, SSNRA</t>
  </si>
  <si>
    <t>STD Rates Lookup</t>
  </si>
  <si>
    <t>None</t>
  </si>
  <si>
    <t>LTD Rates Lookup</t>
  </si>
  <si>
    <t>Change cells colored to update non-voluntary rates</t>
  </si>
  <si>
    <t>Age Today</t>
  </si>
  <si>
    <t>Count?</t>
  </si>
  <si>
    <t>Life Selection</t>
  </si>
  <si>
    <t>dLife Selection</t>
  </si>
  <si>
    <t>STD Selection</t>
  </si>
  <si>
    <t>LTD Selection</t>
  </si>
  <si>
    <t>must select a Life/AD&amp;D benefit in order to select</t>
  </si>
  <si>
    <t>WIB</t>
  </si>
  <si>
    <t>Monthly Income</t>
  </si>
  <si>
    <t>Reduction</t>
  </si>
  <si>
    <t>Life/AD&amp;D Reduction</t>
  </si>
  <si>
    <t>BAE Total Round Up</t>
  </si>
  <si>
    <t>Actual Life Volume</t>
  </si>
  <si>
    <t>A Check</t>
  </si>
  <si>
    <t>B, C, D Check</t>
  </si>
  <si>
    <t>Life Volume Checks</t>
  </si>
  <si>
    <t>Pre-Reduction Volume</t>
  </si>
  <si>
    <t>Life Premium</t>
  </si>
  <si>
    <t>dLife Premium</t>
  </si>
  <si>
    <t>STD Premium</t>
  </si>
  <si>
    <t>LTD Premium</t>
  </si>
  <si>
    <t>Employee #</t>
  </si>
  <si>
    <t>e = ee count</t>
  </si>
  <si>
    <t>IF(E3&gt;0,((T3*'summary lookup and rates'!$C$5)/1000),0)</t>
  </si>
  <si>
    <t>Use 51-100</t>
  </si>
  <si>
    <t>Program Access Fee:</t>
  </si>
  <si>
    <t>Pre-existing period 3/12</t>
  </si>
  <si>
    <t>Benefits terminate at retirement.</t>
  </si>
  <si>
    <t>Life/AD&amp;D*</t>
  </si>
  <si>
    <t>Dependent Life*</t>
  </si>
  <si>
    <t>Life/AD&amp;D *</t>
  </si>
  <si>
    <t>A16-0050-1116 SBAM</t>
  </si>
  <si>
    <t>Page 5 of 5</t>
  </si>
  <si>
    <t>Page 4 of 5</t>
  </si>
  <si>
    <t>Page 3 of 5</t>
  </si>
  <si>
    <t>Page 2 of 5</t>
  </si>
  <si>
    <t>Short Term Disability**</t>
  </si>
  <si>
    <t>Long Term Disability***</t>
  </si>
  <si>
    <t>Two-year suicide exclusion applies to Voluntary Term Life coverage. Dearborn Life will not pay AD&amp;D  benefits for any loss that directly or indirectly, results in any way from or is contributed to by:  Disease of the mind or body, or any treatment thereof | Infections, except those from an accidental cut or wound | Suicide or attempted suicide | Intentionally self-inflicted injury | War or act of war | Travel or flight in any aircraft while a member of the crew | Commission of, or participation in a felony | Under the influence of certain drugs, narcotics, or hallucinogens unless properly used as prescribed by a physician | Intoxication as defined in the jurisdiction where the accident occurred | Participation in a riot</t>
  </si>
  <si>
    <t>Dearborn Life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war/A Pre-Existing Condition (3/12) Provision is included</t>
  </si>
  <si>
    <t>Dearborn Life does not pay benefits for any loss or disability caused by, resulting from, arising out of or substantially contributed to, directly by any one or more of the following:  A Pre-Existing Condition (12/6/24)| Commission of, participation in, or an attempt to commit an assault or felony | Intentionally self-inflicted injuries | Attempted suicide, regardless of mental capacity |Participation in a war, declared or undeclared, or any act of war | active military duty | active participation in a riot | commission of a crime for which the insured has been convicted.</t>
  </si>
  <si>
    <t xml:space="preserve">Please refer to the certificates for a complete description of benefits, limitations and exclusions.
</t>
  </si>
  <si>
    <t>Dearborn Life Insurance Company 701 E. 22nd Street, Lombard, Il  60148</t>
  </si>
  <si>
    <t>Please refer to the certificates for a complete description of benefits, limitations and exclusions.</t>
  </si>
  <si>
    <r>
      <t>Dearborn Life Insurance Company 701 E. 22</t>
    </r>
    <r>
      <rPr>
        <vertAlign val="superscript"/>
        <sz val="11"/>
        <color theme="1"/>
        <rFont val="Calibri"/>
        <family val="2"/>
        <scheme val="minor"/>
      </rPr>
      <t>nd</t>
    </r>
    <r>
      <rPr>
        <sz val="11"/>
        <color theme="1"/>
        <rFont val="Calibri"/>
        <family val="2"/>
        <scheme val="minor"/>
      </rPr>
      <t xml:space="preserve"> Street, Lombard, Il  60148</t>
    </r>
  </si>
  <si>
    <r>
      <t>Dearborn Life does not pay benefits for any loss or disability caused by, resulting from, arising out of or substantially contributed to, directly by any one or more of the following:  Loss of professional license, occupational license or certification | Commission of, participation in, or an attempt to commit an assault or felony | Intentionally self-inflicted injuries | Attempted suicide, regardless of mental capacity | Cosmetic surgery except when required due to illness or injury | Occupational sickness or injury | Participation in a war, declared or undeclared, or any act of war</t>
    </r>
    <r>
      <rPr>
        <u/>
        <sz val="12"/>
        <rFont val="Calibri"/>
        <family val="2"/>
        <scheme val="minor"/>
      </rPr>
      <t>/</t>
    </r>
    <r>
      <rPr>
        <sz val="12"/>
        <rFont val="Calibri"/>
        <family val="2"/>
        <scheme val="minor"/>
      </rPr>
      <t xml:space="preserve"> A Pre-Existing Condition (3/12) Provision is included</t>
    </r>
  </si>
  <si>
    <t>A $7.50 monthly Program Access Fee is included.</t>
  </si>
  <si>
    <t>$100,000***</t>
  </si>
  <si>
    <t>***GI is $100,000</t>
  </si>
  <si>
    <t>1x BAE to $75,000</t>
  </si>
  <si>
    <t>D800360.1121</t>
  </si>
  <si>
    <t>Dearborn Life Insurance Company’s group insurance products are offered as Specialty Benefits in cooperation with Blue Cross Blue Shield of Michigan. Specialty Benefits group insurance products are issued by Dearborn Life Insurance Company, 701 E. 22nd St. Suite 300, Lombard, IL 60148. Dearborn Life is a separate company and does not provide Blue Cross Blue Shield of Michigan products and is financially responsible for the products it issues.  Dearborn Life Insurance Company is an independent licensee of the Blue Cross and Blue Shield Association. Blue Cross Blue Shield of Michigan and Blue Care Network are nonprofit corporations and independent licensees of the Blue Cross and Blue Shield Association.</t>
  </si>
  <si>
    <t>Dearborn Life Insurance Company’s group insurance products are offered as Specialty Benefits in cooperation with Blue Cross Blue Shield of Michigan.
Specialty Benefits group insurance products are issued by Dearborn Life Insurance Company, 701 E. 22nd St. Suite 300, Lombard, IL 60148. Dearborn Life is a separate company and does not provide Blue Cross Blue Shield of Michigan products and is financially responsible for the products it issues.
Dearborn Life Insurance Company is an independent licensee of the Blue Cross and Blue Shield Association. Blue Cross Blue Shield of Michigan and Blue Care Network are nonprofit corporations and independent licensees of the Blue Cross and Blue Shield Association.</t>
  </si>
  <si>
    <t>Group Specialty Benefits Proposal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</si>
</sst>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164" formatCode="_(&quot;$&quot;* #,##0_);_(&quot;$&quot;* \(#,##0\);_(&quot;$&quot;* &quot;-&quot;??_);_(@_)"/>
    <numFmt numFmtId="165" formatCode="&quot;$&quot;#,##0"/>
    <numFmt numFmtId="166" formatCode="&quot;$&quot;#,##0.00"/>
    <numFmt numFmtId="167" formatCode="_(&quot;$&quot;* #,##0.000_);_(&quot;$&quot;* \(#,##0.000\);_(&quot;$&quot;* &quot;-&quot;???_);_(@_)"/>
    <numFmt numFmtId="168" formatCode="&quot;$&quot;#,##0.000"/>
    <numFmt numFmtId="169" formatCode="&quot;$&quot;#,##0.000_);\(&quot;$&quot;#,##0.000\)"/>
    <numFmt numFmtId="170" formatCode="_(&quot;$&quot;* #,##0.000_);_(&quot;$&quot;* \(#,##0.000\);_(&quot;$&quot;* &quot;-&quot;??_);_(@_)"/>
    <numFmt numFmtId="171" formatCode="&quot;$&quot;#,##0.0000_);\(&quot;$&quot;#,##0.0000\)"/>
  </numFmts>
  <fonts count="4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1"/>
      <name val="Calibri"/>
      <family val="2"/>
    </font>
    <font>
      <b/>
      <sz val="11"/>
      <name val="Calibri"/>
      <family val="2"/>
    </font>
    <font>
      <sz val="9"/>
      <color indexed="8"/>
      <name val="Calibri"/>
      <family val="2"/>
    </font>
    <font>
      <b/>
      <sz val="11"/>
      <color indexed="8"/>
      <name val="Calibri"/>
      <family val="2"/>
    </font>
    <font>
      <b/>
      <sz val="11"/>
      <color theme="0"/>
      <name val="Calibri"/>
      <family val="2"/>
    </font>
    <font>
      <sz val="11"/>
      <color indexed="8"/>
      <name val="Calibri"/>
      <family val="2"/>
    </font>
    <font>
      <sz val="10"/>
      <name val="Calibri"/>
      <family val="2"/>
    </font>
    <font>
      <sz val="11"/>
      <color rgb="FF0075B3"/>
      <name val="Calibri"/>
      <family val="2"/>
      <scheme val="minor"/>
    </font>
    <font>
      <b/>
      <sz val="10"/>
      <name val="Calibri"/>
      <family val="2"/>
    </font>
    <font>
      <i/>
      <sz val="10"/>
      <name val="Calibri"/>
      <family val="2"/>
    </font>
    <font>
      <b/>
      <u/>
      <sz val="10"/>
      <name val="Calibri"/>
      <family val="2"/>
    </font>
    <font>
      <b/>
      <sz val="12"/>
      <name val="Calibri"/>
      <family val="2"/>
    </font>
    <font>
      <sz val="10"/>
      <color indexed="9"/>
      <name val="Calibri"/>
      <family val="2"/>
    </font>
    <font>
      <sz val="10"/>
      <color indexed="43"/>
      <name val="Calibri"/>
      <family val="2"/>
    </font>
    <font>
      <sz val="16"/>
      <name val="Calibri"/>
      <family val="2"/>
    </font>
    <font>
      <sz val="18"/>
      <name val="Calibri"/>
      <family val="2"/>
    </font>
    <font>
      <b/>
      <sz val="8"/>
      <color indexed="81"/>
      <name val="Tahoma"/>
      <family val="2"/>
    </font>
    <font>
      <sz val="8"/>
      <color indexed="81"/>
      <name val="Tahoma"/>
      <family val="2"/>
    </font>
    <font>
      <sz val="10"/>
      <color indexed="60"/>
      <name val="Calibri"/>
      <family val="2"/>
    </font>
    <font>
      <b/>
      <sz val="10"/>
      <name val="Arial"/>
      <family val="2"/>
    </font>
    <font>
      <sz val="11"/>
      <color theme="0"/>
      <name val="Calibri"/>
      <family val="2"/>
    </font>
    <font>
      <sz val="8"/>
      <color theme="1"/>
      <name val="Calibri"/>
      <family val="2"/>
      <scheme val="minor"/>
    </font>
    <font>
      <sz val="9"/>
      <color indexed="81"/>
      <name val="Tahoma"/>
      <family val="2"/>
    </font>
    <font>
      <b/>
      <sz val="12"/>
      <color theme="1"/>
      <name val="Calibri"/>
      <family val="2"/>
      <scheme val="minor"/>
    </font>
    <font>
      <b/>
      <u/>
      <sz val="12"/>
      <color theme="1"/>
      <name val="Calibri"/>
      <family val="2"/>
      <scheme val="minor"/>
    </font>
    <font>
      <sz val="12"/>
      <color theme="1"/>
      <name val="Calibri"/>
      <family val="2"/>
      <scheme val="minor"/>
    </font>
    <font>
      <b/>
      <sz val="11"/>
      <color rgb="FFFF0000"/>
      <name val="Calibri"/>
      <family val="2"/>
      <scheme val="minor"/>
    </font>
    <font>
      <sz val="9"/>
      <color rgb="FFFF0000"/>
      <name val="Calibri"/>
      <family val="2"/>
      <scheme val="minor"/>
    </font>
    <font>
      <sz val="12"/>
      <color rgb="FF000000"/>
      <name val="Calibri"/>
      <family val="2"/>
      <scheme val="minor"/>
    </font>
    <font>
      <sz val="10"/>
      <color theme="1"/>
      <name val="Calibri"/>
      <family val="2"/>
      <scheme val="minor"/>
    </font>
    <font>
      <b/>
      <sz val="11"/>
      <color rgb="FF000000"/>
      <name val="Calibri"/>
      <family val="2"/>
      <scheme val="minor"/>
    </font>
    <font>
      <sz val="12"/>
      <name val="Calibri"/>
      <family val="2"/>
      <scheme val="minor"/>
    </font>
    <font>
      <u/>
      <sz val="12"/>
      <name val="Calibri"/>
      <family val="2"/>
      <scheme val="minor"/>
    </font>
    <font>
      <vertAlign val="superscript"/>
      <sz val="11"/>
      <color theme="1"/>
      <name val="Calibri"/>
      <family val="2"/>
      <scheme val="minor"/>
    </font>
    <font>
      <sz val="10"/>
      <color rgb="FFFF0000"/>
      <name val="Calibri"/>
      <family val="2"/>
    </font>
    <font>
      <sz val="8"/>
      <color theme="1"/>
      <name val="Calibri"/>
      <family val="2"/>
    </font>
    <font>
      <sz val="12"/>
      <color indexed="8"/>
      <name val="Calibri"/>
      <family val="2"/>
    </font>
    <font>
      <sz val="10"/>
      <color indexed="8"/>
      <name val="Calibri"/>
      <family val="2"/>
    </font>
    <font>
      <sz val="9"/>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FFFF99"/>
        <bgColor indexed="64"/>
      </patternFill>
    </fill>
    <fill>
      <patternFill patternType="solid">
        <fgColor rgb="FFCA7700"/>
        <bgColor indexed="64"/>
      </patternFill>
    </fill>
    <fill>
      <patternFill patternType="solid">
        <fgColor indexed="9"/>
        <bgColor indexed="64"/>
      </patternFill>
    </fill>
    <fill>
      <patternFill patternType="solid">
        <fgColor rgb="FF0075B3"/>
        <bgColor indexed="64"/>
      </patternFill>
    </fill>
    <fill>
      <patternFill patternType="solid">
        <fgColor rgb="FFBEB9A6"/>
        <bgColor indexed="64"/>
      </patternFill>
    </fill>
    <fill>
      <patternFill patternType="solid">
        <fgColor indexed="22"/>
        <bgColor indexed="64"/>
      </patternFill>
    </fill>
    <fill>
      <patternFill patternType="solid">
        <fgColor indexed="51"/>
        <bgColor indexed="64"/>
      </patternFill>
    </fill>
    <fill>
      <patternFill patternType="solid">
        <fgColor indexed="1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599993896298104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style="thick">
        <color indexed="64"/>
      </left>
      <right style="thick">
        <color indexed="64"/>
      </right>
      <top style="thick">
        <color indexed="64"/>
      </top>
      <bottom/>
      <diagonal/>
    </border>
  </borders>
  <cellStyleXfs count="2">
    <xf numFmtId="0" fontId="0" fillId="0" borderId="0"/>
    <xf numFmtId="44" fontId="1" fillId="0" borderId="0" applyFont="0" applyFill="0" applyBorder="0" applyAlignment="0" applyProtection="0"/>
  </cellStyleXfs>
  <cellXfs count="177">
    <xf numFmtId="0" fontId="0" fillId="0" borderId="0" xfId="0"/>
    <xf numFmtId="0" fontId="0" fillId="2" borderId="0" xfId="0" applyFill="1"/>
    <xf numFmtId="0" fontId="2" fillId="3" borderId="0" xfId="0" applyFont="1" applyFill="1"/>
    <xf numFmtId="0" fontId="3" fillId="2" borderId="0" xfId="0" applyFont="1" applyFill="1"/>
    <xf numFmtId="0" fontId="0" fillId="5" borderId="0" xfId="0" applyFill="1"/>
    <xf numFmtId="0" fontId="0" fillId="6" borderId="0" xfId="0" applyFill="1"/>
    <xf numFmtId="0" fontId="6" fillId="6" borderId="0" xfId="0" applyFont="1" applyFill="1" applyAlignment="1">
      <alignment horizontal="center"/>
    </xf>
    <xf numFmtId="0" fontId="6" fillId="6" borderId="0" xfId="0" applyFont="1" applyFill="1"/>
    <xf numFmtId="6" fontId="6" fillId="6" borderId="0" xfId="0" applyNumberFormat="1" applyFont="1" applyFill="1"/>
    <xf numFmtId="0" fontId="6" fillId="6" borderId="0" xfId="0" quotePrefix="1" applyFont="1" applyFill="1" applyAlignment="1">
      <alignment horizontal="center"/>
    </xf>
    <xf numFmtId="0" fontId="7" fillId="6" borderId="0" xfId="0" applyFont="1" applyFill="1" applyAlignment="1">
      <alignment horizontal="center"/>
    </xf>
    <xf numFmtId="0" fontId="0" fillId="6" borderId="0" xfId="0" applyFill="1" applyAlignment="1">
      <alignment horizontal="center"/>
    </xf>
    <xf numFmtId="0" fontId="0" fillId="4" borderId="5" xfId="0" applyFill="1" applyBorder="1" applyProtection="1">
      <protection locked="0"/>
    </xf>
    <xf numFmtId="0" fontId="8" fillId="6" borderId="0" xfId="0" applyFont="1" applyFill="1" applyAlignment="1">
      <alignment horizontal="left"/>
    </xf>
    <xf numFmtId="0" fontId="9" fillId="6" borderId="0" xfId="0" applyFont="1" applyFill="1"/>
    <xf numFmtId="0" fontId="10" fillId="7" borderId="0" xfId="0" applyFont="1" applyFill="1"/>
    <xf numFmtId="0" fontId="4" fillId="7" borderId="0" xfId="0" applyFont="1" applyFill="1"/>
    <xf numFmtId="0" fontId="9" fillId="6" borderId="6" xfId="0" applyFont="1" applyFill="1" applyBorder="1"/>
    <xf numFmtId="0" fontId="9" fillId="6" borderId="7" xfId="0" applyFont="1" applyFill="1" applyBorder="1"/>
    <xf numFmtId="0" fontId="9" fillId="6" borderId="8" xfId="0" applyFont="1" applyFill="1" applyBorder="1"/>
    <xf numFmtId="0" fontId="0" fillId="6" borderId="3" xfId="0" applyFill="1" applyBorder="1"/>
    <xf numFmtId="0" fontId="0" fillId="6" borderId="4" xfId="0" applyFill="1" applyBorder="1"/>
    <xf numFmtId="0" fontId="0" fillId="6" borderId="2" xfId="0" applyFill="1" applyBorder="1"/>
    <xf numFmtId="0" fontId="9" fillId="2" borderId="0" xfId="0" applyFont="1" applyFill="1" applyAlignment="1">
      <alignment horizontal="right"/>
    </xf>
    <xf numFmtId="0" fontId="9" fillId="6" borderId="0" xfId="0" applyFont="1" applyFill="1" applyAlignment="1">
      <alignment horizontal="right"/>
    </xf>
    <xf numFmtId="44" fontId="9" fillId="2" borderId="0" xfId="1" applyFont="1" applyFill="1" applyBorder="1"/>
    <xf numFmtId="0" fontId="11" fillId="6" borderId="0" xfId="0" applyFont="1" applyFill="1"/>
    <xf numFmtId="0" fontId="14" fillId="6" borderId="7" xfId="0" applyFont="1" applyFill="1" applyBorder="1"/>
    <xf numFmtId="0" fontId="14" fillId="6" borderId="9" xfId="0" applyFont="1" applyFill="1" applyBorder="1" applyAlignment="1">
      <alignment horizontal="center"/>
    </xf>
    <xf numFmtId="0" fontId="14" fillId="6" borderId="9" xfId="0" applyFont="1" applyFill="1" applyBorder="1" applyAlignment="1">
      <alignment horizontal="center" wrapText="1"/>
    </xf>
    <xf numFmtId="0" fontId="14" fillId="6" borderId="8" xfId="0" applyFont="1" applyFill="1" applyBorder="1" applyAlignment="1">
      <alignment horizontal="center" wrapText="1"/>
    </xf>
    <xf numFmtId="0" fontId="14" fillId="8" borderId="10" xfId="0" applyFont="1" applyFill="1" applyBorder="1"/>
    <xf numFmtId="0" fontId="0" fillId="8" borderId="11" xfId="0" applyFill="1" applyBorder="1"/>
    <xf numFmtId="44" fontId="9" fillId="6" borderId="12" xfId="0" applyNumberFormat="1" applyFont="1" applyFill="1" applyBorder="1"/>
    <xf numFmtId="0" fontId="0" fillId="8" borderId="0" xfId="0" applyFill="1"/>
    <xf numFmtId="0" fontId="9" fillId="8" borderId="0" xfId="0" applyFont="1" applyFill="1" applyAlignment="1">
      <alignment horizontal="left"/>
    </xf>
    <xf numFmtId="0" fontId="0" fillId="8" borderId="0" xfId="0" applyFill="1" applyAlignment="1">
      <alignment horizontal="right"/>
    </xf>
    <xf numFmtId="0" fontId="14" fillId="6" borderId="9" xfId="0" applyFont="1" applyFill="1" applyBorder="1"/>
    <xf numFmtId="0" fontId="12" fillId="2" borderId="0" xfId="0" applyFont="1" applyFill="1"/>
    <xf numFmtId="0" fontId="15" fillId="2" borderId="0" xfId="0" applyFont="1" applyFill="1"/>
    <xf numFmtId="165" fontId="12" fillId="2" borderId="0" xfId="0" applyNumberFormat="1" applyFont="1" applyFill="1" applyAlignment="1">
      <alignment horizontal="right" vertical="center"/>
    </xf>
    <xf numFmtId="6" fontId="12" fillId="2" borderId="0" xfId="0" applyNumberFormat="1" applyFont="1" applyFill="1" applyAlignment="1">
      <alignment horizontal="right" vertical="center"/>
    </xf>
    <xf numFmtId="0" fontId="14" fillId="2" borderId="0" xfId="0" applyFont="1" applyFill="1"/>
    <xf numFmtId="0" fontId="16" fillId="2" borderId="0" xfId="0" applyFont="1" applyFill="1" applyAlignment="1">
      <alignment horizontal="center"/>
    </xf>
    <xf numFmtId="0" fontId="17" fillId="2" borderId="0" xfId="0" applyFont="1" applyFill="1"/>
    <xf numFmtId="8" fontId="12" fillId="2" borderId="0" xfId="0" applyNumberFormat="1" applyFont="1" applyFill="1"/>
    <xf numFmtId="7" fontId="12" fillId="2" borderId="0" xfId="0" applyNumberFormat="1" applyFont="1" applyFill="1"/>
    <xf numFmtId="0" fontId="12" fillId="0" borderId="0" xfId="0" applyFont="1"/>
    <xf numFmtId="0" fontId="12" fillId="9" borderId="0" xfId="0" applyFont="1" applyFill="1"/>
    <xf numFmtId="165" fontId="12" fillId="9" borderId="0" xfId="0" applyNumberFormat="1" applyFont="1" applyFill="1"/>
    <xf numFmtId="166" fontId="12" fillId="0" borderId="0" xfId="0" applyNumberFormat="1" applyFont="1"/>
    <xf numFmtId="165" fontId="12" fillId="0" borderId="0" xfId="0" applyNumberFormat="1" applyFont="1"/>
    <xf numFmtId="7" fontId="12" fillId="0" borderId="0" xfId="0" applyNumberFormat="1" applyFont="1"/>
    <xf numFmtId="14" fontId="3" fillId="2" borderId="0" xfId="0" applyNumberFormat="1" applyFont="1" applyFill="1"/>
    <xf numFmtId="2" fontId="0" fillId="0" borderId="0" xfId="0" applyNumberFormat="1"/>
    <xf numFmtId="2" fontId="9" fillId="0" borderId="0" xfId="0" applyNumberFormat="1" applyFont="1"/>
    <xf numFmtId="0" fontId="9" fillId="0" borderId="0" xfId="0" applyFont="1"/>
    <xf numFmtId="0" fontId="9" fillId="0" borderId="0" xfId="0" applyFont="1" applyAlignment="1">
      <alignment horizontal="center"/>
    </xf>
    <xf numFmtId="0" fontId="25" fillId="0" borderId="0" xfId="0" applyFont="1"/>
    <xf numFmtId="0" fontId="6" fillId="0" borderId="0" xfId="0" applyFont="1" applyAlignment="1">
      <alignment horizontal="right"/>
    </xf>
    <xf numFmtId="0" fontId="6" fillId="0" borderId="0" xfId="0" applyFont="1"/>
    <xf numFmtId="0" fontId="6" fillId="0" borderId="0" xfId="0" quotePrefix="1" applyFont="1" applyAlignment="1">
      <alignment horizontal="center"/>
    </xf>
    <xf numFmtId="0" fontId="6" fillId="0" borderId="0" xfId="0" applyFont="1" applyAlignment="1">
      <alignment horizontal="center"/>
    </xf>
    <xf numFmtId="49" fontId="6" fillId="0" borderId="0" xfId="0" applyNumberFormat="1" applyFont="1" applyAlignment="1">
      <alignment horizontal="right"/>
    </xf>
    <xf numFmtId="44" fontId="6" fillId="0" borderId="0" xfId="1" applyFont="1"/>
    <xf numFmtId="44" fontId="6" fillId="0" borderId="0" xfId="1" applyFont="1" applyFill="1" applyBorder="1"/>
    <xf numFmtId="0" fontId="4" fillId="2" borderId="0" xfId="0" applyFont="1" applyFill="1"/>
    <xf numFmtId="0" fontId="26" fillId="6" borderId="0" xfId="0" applyFont="1" applyFill="1" applyAlignment="1">
      <alignment horizontal="left"/>
    </xf>
    <xf numFmtId="0" fontId="10" fillId="6" borderId="0" xfId="0" applyFont="1" applyFill="1" applyAlignment="1">
      <alignment horizontal="left"/>
    </xf>
    <xf numFmtId="14" fontId="0" fillId="0" borderId="0" xfId="0" applyNumberFormat="1"/>
    <xf numFmtId="0" fontId="27" fillId="6" borderId="0" xfId="0" applyFont="1" applyFill="1"/>
    <xf numFmtId="44" fontId="11" fillId="0" borderId="0" xfId="1" applyFont="1" applyFill="1"/>
    <xf numFmtId="14" fontId="29" fillId="4" borderId="1" xfId="0" applyNumberFormat="1" applyFont="1" applyFill="1" applyBorder="1"/>
    <xf numFmtId="0" fontId="29" fillId="4" borderId="1" xfId="0" applyFont="1" applyFill="1" applyBorder="1"/>
    <xf numFmtId="0" fontId="30" fillId="13" borderId="0" xfId="0" applyFont="1" applyFill="1"/>
    <xf numFmtId="0" fontId="31" fillId="0" borderId="0" xfId="0" applyFont="1"/>
    <xf numFmtId="0" fontId="30" fillId="14" borderId="0" xfId="0" applyFont="1" applyFill="1"/>
    <xf numFmtId="0" fontId="30" fillId="12" borderId="0" xfId="0" applyFont="1" applyFill="1"/>
    <xf numFmtId="44" fontId="0" fillId="0" borderId="0" xfId="0" applyNumberFormat="1"/>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0" fontId="9" fillId="2" borderId="5" xfId="0" applyFont="1" applyFill="1" applyBorder="1"/>
    <xf numFmtId="0" fontId="14" fillId="2" borderId="9" xfId="0" applyFont="1" applyFill="1" applyBorder="1" applyAlignment="1">
      <alignment horizontal="center"/>
    </xf>
    <xf numFmtId="0" fontId="14" fillId="2" borderId="9" xfId="0" applyFont="1" applyFill="1" applyBorder="1" applyAlignment="1">
      <alignment horizontal="center" wrapText="1"/>
    </xf>
    <xf numFmtId="0" fontId="14" fillId="2" borderId="8" xfId="0" applyFont="1" applyFill="1" applyBorder="1" applyAlignment="1">
      <alignment horizontal="center" wrapText="1"/>
    </xf>
    <xf numFmtId="0" fontId="5" fillId="2" borderId="0" xfId="0" applyFont="1" applyFill="1" applyAlignment="1">
      <alignment horizontal="center"/>
    </xf>
    <xf numFmtId="44" fontId="0" fillId="2" borderId="0" xfId="0" applyNumberFormat="1" applyFill="1"/>
    <xf numFmtId="44" fontId="0" fillId="2" borderId="12" xfId="0" applyNumberFormat="1" applyFill="1" applyBorder="1"/>
    <xf numFmtId="0" fontId="0" fillId="2" borderId="0" xfId="0" applyFill="1" applyAlignment="1" applyProtection="1">
      <alignment horizontal="left" vertical="center"/>
      <protection locked="0"/>
    </xf>
    <xf numFmtId="44" fontId="11" fillId="2" borderId="0" xfId="1" applyFont="1" applyFill="1" applyBorder="1"/>
    <xf numFmtId="0" fontId="32" fillId="2" borderId="0" xfId="0" applyFont="1" applyFill="1"/>
    <xf numFmtId="0" fontId="33" fillId="2" borderId="0" xfId="0" applyFont="1" applyFill="1" applyAlignment="1">
      <alignment horizontal="right"/>
    </xf>
    <xf numFmtId="0" fontId="13" fillId="2" borderId="0" xfId="0" applyFont="1" applyFill="1"/>
    <xf numFmtId="0" fontId="0" fillId="15" borderId="0" xfId="0" applyFill="1"/>
    <xf numFmtId="14" fontId="0" fillId="15" borderId="0" xfId="0" applyNumberFormat="1" applyFill="1"/>
    <xf numFmtId="44" fontId="11" fillId="15" borderId="0" xfId="1" applyFont="1" applyFill="1"/>
    <xf numFmtId="44" fontId="0" fillId="15" borderId="0" xfId="0" applyNumberFormat="1" applyFill="1"/>
    <xf numFmtId="0" fontId="0" fillId="2" borderId="2" xfId="0" applyFill="1" applyBorder="1" applyAlignment="1">
      <alignment horizontal="left"/>
    </xf>
    <xf numFmtId="0" fontId="0" fillId="2" borderId="3" xfId="0" applyFill="1" applyBorder="1" applyAlignment="1">
      <alignment horizontal="left"/>
    </xf>
    <xf numFmtId="0" fontId="0" fillId="2" borderId="4" xfId="0" applyFill="1" applyBorder="1" applyAlignment="1">
      <alignment horizontal="left"/>
    </xf>
    <xf numFmtId="0" fontId="0" fillId="2" borderId="3" xfId="0" applyFill="1" applyBorder="1"/>
    <xf numFmtId="0" fontId="0" fillId="2" borderId="4" xfId="0" applyFill="1" applyBorder="1"/>
    <xf numFmtId="0" fontId="11" fillId="0" borderId="0" xfId="0" applyFont="1"/>
    <xf numFmtId="0" fontId="35" fillId="6" borderId="0" xfId="0" applyFont="1" applyFill="1"/>
    <xf numFmtId="0" fontId="35" fillId="2" borderId="0" xfId="0" applyFont="1" applyFill="1" applyAlignment="1">
      <alignment vertical="center"/>
    </xf>
    <xf numFmtId="14" fontId="0" fillId="4" borderId="1" xfId="0" applyNumberFormat="1" applyFill="1" applyBorder="1" applyProtection="1">
      <protection locked="0"/>
    </xf>
    <xf numFmtId="0" fontId="0" fillId="4" borderId="1" xfId="0" applyFill="1" applyBorder="1" applyProtection="1">
      <protection locked="0"/>
    </xf>
    <xf numFmtId="0" fontId="35" fillId="2" borderId="0" xfId="0" applyFont="1" applyFill="1"/>
    <xf numFmtId="0" fontId="0" fillId="0" borderId="0" xfId="0" applyAlignment="1">
      <alignment horizontal="left" vertical="center" indent="4"/>
    </xf>
    <xf numFmtId="167" fontId="6" fillId="4" borderId="1" xfId="1" applyNumberFormat="1" applyFont="1" applyFill="1" applyBorder="1"/>
    <xf numFmtId="44" fontId="0" fillId="6" borderId="0" xfId="0" applyNumberFormat="1" applyFill="1"/>
    <xf numFmtId="169" fontId="19" fillId="11" borderId="5" xfId="1" applyNumberFormat="1" applyFont="1" applyFill="1" applyBorder="1"/>
    <xf numFmtId="169" fontId="18" fillId="9" borderId="0" xfId="1" applyNumberFormat="1" applyFont="1" applyFill="1"/>
    <xf numFmtId="44" fontId="0" fillId="8" borderId="0" xfId="0" applyNumberFormat="1" applyFill="1" applyAlignment="1">
      <alignment shrinkToFit="1"/>
    </xf>
    <xf numFmtId="44" fontId="9" fillId="8" borderId="13" xfId="0" applyNumberFormat="1" applyFont="1" applyFill="1" applyBorder="1" applyAlignment="1">
      <alignment shrinkToFit="1"/>
    </xf>
    <xf numFmtId="44" fontId="11" fillId="2" borderId="2" xfId="1" applyFont="1" applyFill="1" applyBorder="1" applyAlignment="1">
      <alignment shrinkToFit="1"/>
    </xf>
    <xf numFmtId="44" fontId="9" fillId="2" borderId="2" xfId="1" applyFont="1" applyFill="1" applyBorder="1" applyAlignment="1">
      <alignment shrinkToFit="1"/>
    </xf>
    <xf numFmtId="0" fontId="5" fillId="2" borderId="4" xfId="0" applyFont="1" applyFill="1" applyBorder="1" applyAlignment="1">
      <alignment horizontal="center" shrinkToFit="1"/>
    </xf>
    <xf numFmtId="0" fontId="0" fillId="2" borderId="1" xfId="0" applyFill="1" applyBorder="1" applyAlignment="1">
      <alignment shrinkToFit="1"/>
    </xf>
    <xf numFmtId="164" fontId="11" fillId="2" borderId="1" xfId="1" applyNumberFormat="1" applyFont="1" applyFill="1" applyBorder="1" applyAlignment="1">
      <alignment shrinkToFit="1"/>
    </xf>
    <xf numFmtId="167" fontId="0" fillId="2" borderId="1" xfId="0" applyNumberFormat="1" applyFill="1" applyBorder="1" applyAlignment="1">
      <alignment shrinkToFit="1"/>
    </xf>
    <xf numFmtId="44" fontId="0" fillId="2" borderId="1" xfId="0" applyNumberFormat="1" applyFill="1" applyBorder="1" applyAlignment="1">
      <alignment shrinkToFit="1"/>
    </xf>
    <xf numFmtId="44" fontId="9" fillId="2" borderId="1" xfId="0" applyNumberFormat="1" applyFont="1" applyFill="1" applyBorder="1" applyAlignment="1">
      <alignment shrinkToFit="1"/>
    </xf>
    <xf numFmtId="0" fontId="0" fillId="8" borderId="11" xfId="0" applyFill="1" applyBorder="1" applyAlignment="1">
      <alignment shrinkToFit="1"/>
    </xf>
    <xf numFmtId="44" fontId="0" fillId="2" borderId="2" xfId="0" applyNumberFormat="1" applyFill="1" applyBorder="1" applyAlignment="1">
      <alignment shrinkToFit="1"/>
    </xf>
    <xf numFmtId="167" fontId="0" fillId="2" borderId="2" xfId="0" applyNumberFormat="1" applyFill="1" applyBorder="1" applyAlignment="1">
      <alignment shrinkToFit="1"/>
    </xf>
    <xf numFmtId="44" fontId="9" fillId="2" borderId="2" xfId="0" applyNumberFormat="1" applyFont="1" applyFill="1" applyBorder="1" applyAlignment="1">
      <alignment shrinkToFit="1"/>
    </xf>
    <xf numFmtId="44" fontId="0" fillId="6" borderId="2" xfId="0" applyNumberFormat="1" applyFill="1" applyBorder="1" applyAlignment="1">
      <alignment shrinkToFit="1"/>
    </xf>
    <xf numFmtId="44" fontId="9" fillId="6" borderId="2" xfId="0" applyNumberFormat="1" applyFont="1" applyFill="1" applyBorder="1" applyAlignment="1">
      <alignment shrinkToFit="1"/>
    </xf>
    <xf numFmtId="170" fontId="0" fillId="2" borderId="1" xfId="0" applyNumberFormat="1" applyFill="1" applyBorder="1" applyAlignment="1">
      <alignment shrinkToFit="1"/>
    </xf>
    <xf numFmtId="0" fontId="0" fillId="6" borderId="0" xfId="0" applyFill="1" applyAlignment="1">
      <alignment shrinkToFit="1"/>
    </xf>
    <xf numFmtId="170" fontId="0" fillId="2" borderId="2" xfId="0" applyNumberFormat="1" applyFill="1" applyBorder="1" applyAlignment="1">
      <alignment shrinkToFit="1"/>
    </xf>
    <xf numFmtId="42" fontId="0" fillId="2" borderId="1" xfId="0" applyNumberFormat="1" applyFill="1" applyBorder="1" applyAlignment="1">
      <alignment shrinkToFit="1"/>
    </xf>
    <xf numFmtId="168" fontId="0" fillId="2" borderId="1" xfId="0" applyNumberFormat="1" applyFill="1" applyBorder="1" applyAlignment="1">
      <alignment shrinkToFit="1"/>
    </xf>
    <xf numFmtId="42" fontId="0" fillId="2" borderId="1" xfId="0" applyNumberFormat="1" applyFill="1" applyBorder="1" applyAlignment="1">
      <alignment horizontal="right" shrinkToFit="1"/>
    </xf>
    <xf numFmtId="44" fontId="0" fillId="6" borderId="1" xfId="0" applyNumberFormat="1" applyFill="1" applyBorder="1" applyAlignment="1">
      <alignment shrinkToFit="1"/>
    </xf>
    <xf numFmtId="168" fontId="0" fillId="6" borderId="1" xfId="0" applyNumberFormat="1" applyFill="1" applyBorder="1" applyAlignment="1">
      <alignment shrinkToFit="1"/>
    </xf>
    <xf numFmtId="0" fontId="0" fillId="8" borderId="0" xfId="0" applyFill="1" applyAlignment="1">
      <alignment shrinkToFit="1"/>
    </xf>
    <xf numFmtId="171" fontId="40" fillId="2" borderId="5" xfId="1" applyNumberFormat="1" applyFont="1" applyFill="1" applyBorder="1"/>
    <xf numFmtId="171" fontId="40" fillId="2" borderId="0" xfId="1" applyNumberFormat="1" applyFont="1" applyFill="1"/>
    <xf numFmtId="166" fontId="12" fillId="2" borderId="0" xfId="0" applyNumberFormat="1" applyFont="1" applyFill="1" applyAlignment="1">
      <alignment horizontal="right" vertical="center"/>
    </xf>
    <xf numFmtId="166" fontId="12" fillId="9" borderId="0" xfId="0" applyNumberFormat="1" applyFont="1" applyFill="1"/>
    <xf numFmtId="0" fontId="41" fillId="0" borderId="0" xfId="0" applyFont="1"/>
    <xf numFmtId="0" fontId="27" fillId="0" borderId="0" xfId="0" applyFont="1"/>
    <xf numFmtId="0" fontId="42" fillId="6" borderId="0" xfId="0" applyFont="1" applyFill="1" applyAlignment="1">
      <alignment horizontal="left"/>
    </xf>
    <xf numFmtId="0" fontId="43" fillId="2" borderId="0" xfId="0" applyFont="1" applyFill="1" applyAlignment="1">
      <alignment horizontal="left"/>
    </xf>
    <xf numFmtId="0" fontId="27" fillId="0" borderId="0" xfId="0" applyFont="1" applyAlignment="1">
      <alignment horizontal="center" vertical="center"/>
    </xf>
    <xf numFmtId="0" fontId="0" fillId="4" borderId="2" xfId="0" applyFill="1" applyBorder="1" applyAlignment="1" applyProtection="1">
      <alignment horizontal="left"/>
      <protection locked="0"/>
    </xf>
    <xf numFmtId="0" fontId="0" fillId="4" borderId="3" xfId="0" applyFill="1" applyBorder="1" applyAlignment="1" applyProtection="1">
      <alignment horizontal="left"/>
      <protection locked="0"/>
    </xf>
    <xf numFmtId="0" fontId="0" fillId="4" borderId="4" xfId="0" applyFill="1" applyBorder="1" applyAlignment="1" applyProtection="1">
      <alignment horizontal="left"/>
      <protection locked="0"/>
    </xf>
    <xf numFmtId="0" fontId="44" fillId="6" borderId="0" xfId="0" applyFont="1" applyFill="1" applyAlignment="1">
      <alignment horizontal="left" wrapText="1"/>
    </xf>
    <xf numFmtId="0" fontId="0" fillId="6" borderId="6" xfId="0" applyFill="1" applyBorder="1" applyAlignment="1">
      <alignment horizontal="left"/>
    </xf>
    <xf numFmtId="0" fontId="0" fillId="0" borderId="6" xfId="0" applyBorder="1" applyAlignment="1">
      <alignment horizontal="left"/>
    </xf>
    <xf numFmtId="0" fontId="34" fillId="2" borderId="0" xfId="0" applyFont="1" applyFill="1" applyAlignment="1">
      <alignment vertical="center" wrapText="1"/>
    </xf>
    <xf numFmtId="0" fontId="0" fillId="2" borderId="0" xfId="0" applyFill="1" applyAlignment="1">
      <alignment wrapText="1"/>
    </xf>
    <xf numFmtId="0" fontId="36" fillId="2" borderId="0" xfId="0" applyFont="1" applyFill="1" applyAlignment="1">
      <alignment vertical="center"/>
    </xf>
    <xf numFmtId="0" fontId="0" fillId="2" borderId="0" xfId="0" applyFill="1"/>
    <xf numFmtId="0" fontId="31" fillId="0" borderId="0" xfId="0" applyFont="1" applyAlignment="1">
      <alignment vertical="center" wrapText="1"/>
    </xf>
    <xf numFmtId="0" fontId="0" fillId="0" borderId="0" xfId="0" applyAlignment="1">
      <alignment wrapText="1"/>
    </xf>
    <xf numFmtId="0" fontId="0" fillId="6" borderId="2" xfId="0" applyFill="1" applyBorder="1" applyAlignment="1">
      <alignment horizontal="left"/>
    </xf>
    <xf numFmtId="0" fontId="0" fillId="6" borderId="3" xfId="0" applyFill="1" applyBorder="1" applyAlignment="1">
      <alignment horizontal="left"/>
    </xf>
    <xf numFmtId="0" fontId="0" fillId="6" borderId="4" xfId="0" applyFill="1" applyBorder="1" applyAlignment="1">
      <alignment horizontal="left"/>
    </xf>
    <xf numFmtId="44" fontId="11" fillId="2" borderId="2" xfId="1" applyFont="1" applyFill="1" applyBorder="1" applyAlignment="1">
      <alignment shrinkToFit="1"/>
    </xf>
    <xf numFmtId="44" fontId="11" fillId="2" borderId="3" xfId="1" applyFont="1" applyFill="1" applyBorder="1" applyAlignment="1">
      <alignment shrinkToFit="1"/>
    </xf>
    <xf numFmtId="0" fontId="37" fillId="0" borderId="0" xfId="0" applyFont="1" applyAlignment="1">
      <alignment vertical="center" wrapText="1"/>
    </xf>
    <xf numFmtId="0" fontId="5" fillId="0" borderId="0" xfId="0" applyFont="1" applyAlignment="1">
      <alignment wrapText="1"/>
    </xf>
    <xf numFmtId="0" fontId="31" fillId="2" borderId="0" xfId="0" applyFont="1" applyFill="1" applyAlignment="1">
      <alignment vertical="center" wrapText="1"/>
    </xf>
    <xf numFmtId="44" fontId="9" fillId="2" borderId="2" xfId="1" applyFont="1" applyFill="1" applyBorder="1" applyAlignment="1">
      <alignment shrinkToFit="1"/>
    </xf>
    <xf numFmtId="44" fontId="9" fillId="2" borderId="3" xfId="1" applyFont="1" applyFill="1" applyBorder="1" applyAlignment="1">
      <alignment shrinkToFit="1"/>
    </xf>
    <xf numFmtId="0" fontId="21" fillId="2" borderId="0" xfId="0" applyFont="1" applyFill="1" applyAlignment="1">
      <alignment horizontal="center"/>
    </xf>
    <xf numFmtId="0" fontId="20" fillId="2" borderId="0" xfId="0" applyFont="1" applyFill="1" applyAlignment="1">
      <alignment horizontal="center"/>
    </xf>
    <xf numFmtId="0" fontId="24" fillId="10" borderId="16" xfId="0" applyFont="1" applyFill="1" applyBorder="1" applyAlignment="1">
      <alignment wrapText="1"/>
    </xf>
    <xf numFmtId="0" fontId="24" fillId="10" borderId="15" xfId="0" applyFont="1" applyFill="1" applyBorder="1" applyAlignment="1">
      <alignment wrapText="1"/>
    </xf>
    <xf numFmtId="0" fontId="24" fillId="10" borderId="14" xfId="0" applyFont="1" applyFill="1" applyBorder="1" applyAlignment="1">
      <alignment wrapText="1"/>
    </xf>
    <xf numFmtId="0" fontId="0" fillId="4" borderId="2" xfId="0" applyFill="1" applyBorder="1"/>
    <xf numFmtId="0" fontId="0" fillId="0" borderId="4" xfId="0" applyBorder="1"/>
  </cellXfs>
  <cellStyles count="2">
    <cellStyle name="Currency" xfId="1" builtinId="4"/>
    <cellStyle name="Normal" xfId="0" builtinId="0"/>
  </cellStyles>
  <dxfs count="6">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597869</xdr:colOff>
      <xdr:row>1</xdr:row>
      <xdr:rowOff>154667</xdr:rowOff>
    </xdr:from>
    <xdr:to>
      <xdr:col>12</xdr:col>
      <xdr:colOff>399318</xdr:colOff>
      <xdr:row>1</xdr:row>
      <xdr:rowOff>811892</xdr:rowOff>
    </xdr:to>
    <xdr:pic>
      <xdr:nvPicPr>
        <xdr:cNvPr id="2" name="Picture 1">
          <a:extLst>
            <a:ext uri="{FF2B5EF4-FFF2-40B4-BE49-F238E27FC236}">
              <a16:creationId xmlns:a16="http://schemas.microsoft.com/office/drawing/2014/main" id="{BE4EBCE8-8CDF-4A10-AE31-1A6D8D65B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033798" y="345167"/>
          <a:ext cx="2863056" cy="657225"/>
        </a:xfrm>
        <a:prstGeom prst="rect">
          <a:avLst/>
        </a:prstGeom>
      </xdr:spPr>
    </xdr:pic>
    <xdr:clientData/>
  </xdr:twoCellAnchor>
  <xdr:twoCellAnchor editAs="oneCell">
    <xdr:from>
      <xdr:col>0</xdr:col>
      <xdr:colOff>206827</xdr:colOff>
      <xdr:row>1</xdr:row>
      <xdr:rowOff>182335</xdr:rowOff>
    </xdr:from>
    <xdr:to>
      <xdr:col>3</xdr:col>
      <xdr:colOff>152400</xdr:colOff>
      <xdr:row>1</xdr:row>
      <xdr:rowOff>606424</xdr:rowOff>
    </xdr:to>
    <xdr:pic>
      <xdr:nvPicPr>
        <xdr:cNvPr id="5" name="Picture 4">
          <a:extLst>
            <a:ext uri="{FF2B5EF4-FFF2-40B4-BE49-F238E27FC236}">
              <a16:creationId xmlns:a16="http://schemas.microsoft.com/office/drawing/2014/main" id="{B9A8EDBE-C801-5056-6DC4-B719A1B56F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6827" y="367392"/>
          <a:ext cx="1850573" cy="424089"/>
        </a:xfrm>
        <a:prstGeom prst="rect">
          <a:avLst/>
        </a:prstGeom>
      </xdr:spPr>
    </xdr:pic>
    <xdr:clientData/>
  </xdr:twoCellAnchor>
  <xdr:twoCellAnchor editAs="oneCell">
    <xdr:from>
      <xdr:col>0</xdr:col>
      <xdr:colOff>217714</xdr:colOff>
      <xdr:row>1</xdr:row>
      <xdr:rowOff>652920</xdr:rowOff>
    </xdr:from>
    <xdr:to>
      <xdr:col>3</xdr:col>
      <xdr:colOff>76200</xdr:colOff>
      <xdr:row>1</xdr:row>
      <xdr:rowOff>736646</xdr:rowOff>
    </xdr:to>
    <xdr:pic>
      <xdr:nvPicPr>
        <xdr:cNvPr id="7" name="Picture 6">
          <a:extLst>
            <a:ext uri="{FF2B5EF4-FFF2-40B4-BE49-F238E27FC236}">
              <a16:creationId xmlns:a16="http://schemas.microsoft.com/office/drawing/2014/main" id="{5E0DB2DD-9B3A-DEC2-1CF7-91F406ADE86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17714" y="837977"/>
          <a:ext cx="1763486" cy="837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504266</xdr:colOff>
      <xdr:row>0</xdr:row>
      <xdr:rowOff>134470</xdr:rowOff>
    </xdr:from>
    <xdr:to>
      <xdr:col>17</xdr:col>
      <xdr:colOff>481302</xdr:colOff>
      <xdr:row>4</xdr:row>
      <xdr:rowOff>21101</xdr:rowOff>
    </xdr:to>
    <xdr:pic>
      <xdr:nvPicPr>
        <xdr:cNvPr id="7" name="Picture 6">
          <a:extLst>
            <a:ext uri="{FF2B5EF4-FFF2-40B4-BE49-F238E27FC236}">
              <a16:creationId xmlns:a16="http://schemas.microsoft.com/office/drawing/2014/main" id="{7038FB1C-0A93-4C08-A118-B54229FED1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043148" y="134470"/>
          <a:ext cx="2856948" cy="648631"/>
        </a:xfrm>
        <a:prstGeom prst="rect">
          <a:avLst/>
        </a:prstGeom>
      </xdr:spPr>
    </xdr:pic>
    <xdr:clientData/>
  </xdr:twoCellAnchor>
  <xdr:twoCellAnchor editAs="oneCell">
    <xdr:from>
      <xdr:col>1</xdr:col>
      <xdr:colOff>80683</xdr:colOff>
      <xdr:row>1</xdr:row>
      <xdr:rowOff>80682</xdr:rowOff>
    </xdr:from>
    <xdr:to>
      <xdr:col>3</xdr:col>
      <xdr:colOff>747915</xdr:colOff>
      <xdr:row>3</xdr:row>
      <xdr:rowOff>146183</xdr:rowOff>
    </xdr:to>
    <xdr:pic>
      <xdr:nvPicPr>
        <xdr:cNvPr id="4" name="Picture 3">
          <a:extLst>
            <a:ext uri="{FF2B5EF4-FFF2-40B4-BE49-F238E27FC236}">
              <a16:creationId xmlns:a16="http://schemas.microsoft.com/office/drawing/2014/main" id="{EFA3A509-6B05-4F7B-9F17-8AF4C349F3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6871" y="259976"/>
          <a:ext cx="1850573" cy="424089"/>
        </a:xfrm>
        <a:prstGeom prst="rect">
          <a:avLst/>
        </a:prstGeom>
      </xdr:spPr>
    </xdr:pic>
    <xdr:clientData/>
  </xdr:twoCellAnchor>
  <xdr:twoCellAnchor editAs="oneCell">
    <xdr:from>
      <xdr:col>1</xdr:col>
      <xdr:colOff>91570</xdr:colOff>
      <xdr:row>4</xdr:row>
      <xdr:rowOff>13385</xdr:rowOff>
    </xdr:from>
    <xdr:to>
      <xdr:col>3</xdr:col>
      <xdr:colOff>671715</xdr:colOff>
      <xdr:row>4</xdr:row>
      <xdr:rowOff>97111</xdr:rowOff>
    </xdr:to>
    <xdr:pic>
      <xdr:nvPicPr>
        <xdr:cNvPr id="5" name="Picture 4">
          <a:extLst>
            <a:ext uri="{FF2B5EF4-FFF2-40B4-BE49-F238E27FC236}">
              <a16:creationId xmlns:a16="http://schemas.microsoft.com/office/drawing/2014/main" id="{3A5EACE1-754F-4CD9-A951-FB4C23FD3F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97758" y="730561"/>
          <a:ext cx="1763486" cy="837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149679</xdr:colOff>
      <xdr:row>0</xdr:row>
      <xdr:rowOff>190499</xdr:rowOff>
    </xdr:from>
    <xdr:to>
      <xdr:col>17</xdr:col>
      <xdr:colOff>454592</xdr:colOff>
      <xdr:row>4</xdr:row>
      <xdr:rowOff>72117</xdr:rowOff>
    </xdr:to>
    <xdr:pic>
      <xdr:nvPicPr>
        <xdr:cNvPr id="7" name="Picture 6">
          <a:extLst>
            <a:ext uri="{FF2B5EF4-FFF2-40B4-BE49-F238E27FC236}">
              <a16:creationId xmlns:a16="http://schemas.microsoft.com/office/drawing/2014/main" id="{BED1C253-5583-45E3-961D-B25918D9290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22179" y="190499"/>
          <a:ext cx="2876663" cy="657225"/>
        </a:xfrm>
        <a:prstGeom prst="rect">
          <a:avLst/>
        </a:prstGeom>
      </xdr:spPr>
    </xdr:pic>
    <xdr:clientData/>
  </xdr:twoCellAnchor>
  <xdr:twoCellAnchor editAs="oneCell">
    <xdr:from>
      <xdr:col>1</xdr:col>
      <xdr:colOff>43542</xdr:colOff>
      <xdr:row>1</xdr:row>
      <xdr:rowOff>32656</xdr:rowOff>
    </xdr:from>
    <xdr:to>
      <xdr:col>3</xdr:col>
      <xdr:colOff>696687</xdr:colOff>
      <xdr:row>3</xdr:row>
      <xdr:rowOff>86631</xdr:rowOff>
    </xdr:to>
    <xdr:pic>
      <xdr:nvPicPr>
        <xdr:cNvPr id="2" name="Picture 1">
          <a:extLst>
            <a:ext uri="{FF2B5EF4-FFF2-40B4-BE49-F238E27FC236}">
              <a16:creationId xmlns:a16="http://schemas.microsoft.com/office/drawing/2014/main" id="{2CAF2A43-CD3E-4E3D-8A46-AA74984CED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0371" y="228599"/>
          <a:ext cx="1850573" cy="424089"/>
        </a:xfrm>
        <a:prstGeom prst="rect">
          <a:avLst/>
        </a:prstGeom>
      </xdr:spPr>
    </xdr:pic>
    <xdr:clientData/>
  </xdr:twoCellAnchor>
  <xdr:twoCellAnchor editAs="oneCell">
    <xdr:from>
      <xdr:col>1</xdr:col>
      <xdr:colOff>54429</xdr:colOff>
      <xdr:row>3</xdr:row>
      <xdr:rowOff>133127</xdr:rowOff>
    </xdr:from>
    <xdr:to>
      <xdr:col>3</xdr:col>
      <xdr:colOff>620487</xdr:colOff>
      <xdr:row>4</xdr:row>
      <xdr:rowOff>31796</xdr:rowOff>
    </xdr:to>
    <xdr:pic>
      <xdr:nvPicPr>
        <xdr:cNvPr id="4" name="Picture 3">
          <a:extLst>
            <a:ext uri="{FF2B5EF4-FFF2-40B4-BE49-F238E27FC236}">
              <a16:creationId xmlns:a16="http://schemas.microsoft.com/office/drawing/2014/main" id="{FCF9E7C4-3BD0-4716-94EF-35F662DFE2D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61258" y="699184"/>
          <a:ext cx="1763486" cy="83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392907</xdr:colOff>
      <xdr:row>0</xdr:row>
      <xdr:rowOff>166688</xdr:rowOff>
    </xdr:from>
    <xdr:to>
      <xdr:col>12</xdr:col>
      <xdr:colOff>337231</xdr:colOff>
      <xdr:row>4</xdr:row>
      <xdr:rowOff>61913</xdr:rowOff>
    </xdr:to>
    <xdr:pic>
      <xdr:nvPicPr>
        <xdr:cNvPr id="5" name="Picture 4">
          <a:extLst>
            <a:ext uri="{FF2B5EF4-FFF2-40B4-BE49-F238E27FC236}">
              <a16:creationId xmlns:a16="http://schemas.microsoft.com/office/drawing/2014/main" id="{B4E82D43-1074-4903-842C-5673D318E0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488657" y="166688"/>
          <a:ext cx="2837543" cy="657225"/>
        </a:xfrm>
        <a:prstGeom prst="rect">
          <a:avLst/>
        </a:prstGeom>
      </xdr:spPr>
    </xdr:pic>
    <xdr:clientData/>
  </xdr:twoCellAnchor>
  <xdr:twoCellAnchor editAs="oneCell">
    <xdr:from>
      <xdr:col>0</xdr:col>
      <xdr:colOff>180975</xdr:colOff>
      <xdr:row>1</xdr:row>
      <xdr:rowOff>0</xdr:rowOff>
    </xdr:from>
    <xdr:to>
      <xdr:col>3</xdr:col>
      <xdr:colOff>117023</xdr:colOff>
      <xdr:row>3</xdr:row>
      <xdr:rowOff>43089</xdr:rowOff>
    </xdr:to>
    <xdr:pic>
      <xdr:nvPicPr>
        <xdr:cNvPr id="2" name="Picture 1">
          <a:extLst>
            <a:ext uri="{FF2B5EF4-FFF2-40B4-BE49-F238E27FC236}">
              <a16:creationId xmlns:a16="http://schemas.microsoft.com/office/drawing/2014/main" id="{BA4D5D30-DD9D-4CB2-923B-3E44A987FB8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190500"/>
          <a:ext cx="1850573" cy="424089"/>
        </a:xfrm>
        <a:prstGeom prst="rect">
          <a:avLst/>
        </a:prstGeom>
      </xdr:spPr>
    </xdr:pic>
    <xdr:clientData/>
  </xdr:twoCellAnchor>
  <xdr:twoCellAnchor editAs="oneCell">
    <xdr:from>
      <xdr:col>0</xdr:col>
      <xdr:colOff>191862</xdr:colOff>
      <xdr:row>3</xdr:row>
      <xdr:rowOff>89585</xdr:rowOff>
    </xdr:from>
    <xdr:to>
      <xdr:col>3</xdr:col>
      <xdr:colOff>40823</xdr:colOff>
      <xdr:row>3</xdr:row>
      <xdr:rowOff>173311</xdr:rowOff>
    </xdr:to>
    <xdr:pic>
      <xdr:nvPicPr>
        <xdr:cNvPr id="4" name="Picture 3">
          <a:extLst>
            <a:ext uri="{FF2B5EF4-FFF2-40B4-BE49-F238E27FC236}">
              <a16:creationId xmlns:a16="http://schemas.microsoft.com/office/drawing/2014/main" id="{D5F11117-6290-4A39-AC33-28A370E24D5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91862" y="661085"/>
          <a:ext cx="1763486" cy="837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yi-my.sharepoint.com/grprofiles01/Desktop$/Users/Customer/Downloads/LFG_DRAFT_xls%20file%2004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OCS\Ancillary\Ancillary%20Proposals\Lincoln%20Quote%20Tool%20final%20DRAFT_0420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
      <sheetName val="Sheet1"/>
    </sheetNames>
    <sheetDataSet>
      <sheetData sheetId="0"/>
      <sheetData sheetId="1"/>
      <sheetData sheetId="2"/>
      <sheetData sheetId="3"/>
      <sheetData sheetId="4"/>
      <sheetData sheetId="5">
        <row r="3">
          <cell r="A3">
            <v>18</v>
          </cell>
          <cell r="B3">
            <v>1</v>
          </cell>
        </row>
        <row r="4">
          <cell r="A4">
            <v>19</v>
          </cell>
          <cell r="B4">
            <v>1</v>
          </cell>
        </row>
        <row r="5">
          <cell r="A5">
            <v>20</v>
          </cell>
          <cell r="B5">
            <v>1</v>
          </cell>
        </row>
        <row r="6">
          <cell r="A6">
            <v>21</v>
          </cell>
          <cell r="B6">
            <v>1</v>
          </cell>
        </row>
        <row r="7">
          <cell r="A7">
            <v>22</v>
          </cell>
          <cell r="B7">
            <v>1</v>
          </cell>
        </row>
        <row r="8">
          <cell r="A8">
            <v>23</v>
          </cell>
          <cell r="B8">
            <v>1</v>
          </cell>
        </row>
        <row r="9">
          <cell r="A9">
            <v>24</v>
          </cell>
          <cell r="B9">
            <v>1</v>
          </cell>
        </row>
        <row r="10">
          <cell r="A10">
            <v>25</v>
          </cell>
          <cell r="B10">
            <v>1</v>
          </cell>
        </row>
        <row r="11">
          <cell r="A11">
            <v>26</v>
          </cell>
          <cell r="B11">
            <v>1</v>
          </cell>
        </row>
        <row r="12">
          <cell r="A12">
            <v>27</v>
          </cell>
          <cell r="B12">
            <v>1</v>
          </cell>
        </row>
        <row r="13">
          <cell r="A13">
            <v>28</v>
          </cell>
          <cell r="B13">
            <v>1</v>
          </cell>
        </row>
        <row r="14">
          <cell r="A14">
            <v>29</v>
          </cell>
          <cell r="B14">
            <v>1</v>
          </cell>
        </row>
        <row r="15">
          <cell r="A15">
            <v>30</v>
          </cell>
          <cell r="B15">
            <v>1</v>
          </cell>
        </row>
        <row r="16">
          <cell r="A16">
            <v>31</v>
          </cell>
          <cell r="B16">
            <v>1</v>
          </cell>
        </row>
        <row r="17">
          <cell r="A17">
            <v>32</v>
          </cell>
          <cell r="B17">
            <v>1</v>
          </cell>
        </row>
        <row r="18">
          <cell r="A18">
            <v>33</v>
          </cell>
          <cell r="B18">
            <v>1</v>
          </cell>
        </row>
        <row r="19">
          <cell r="A19">
            <v>34</v>
          </cell>
          <cell r="B19">
            <v>1</v>
          </cell>
        </row>
        <row r="20">
          <cell r="A20">
            <v>35</v>
          </cell>
          <cell r="B20">
            <v>1</v>
          </cell>
        </row>
        <row r="21">
          <cell r="A21">
            <v>36</v>
          </cell>
          <cell r="B21">
            <v>1</v>
          </cell>
        </row>
        <row r="22">
          <cell r="A22">
            <v>37</v>
          </cell>
          <cell r="B22">
            <v>1</v>
          </cell>
        </row>
        <row r="23">
          <cell r="A23">
            <v>38</v>
          </cell>
          <cell r="B23">
            <v>1</v>
          </cell>
        </row>
        <row r="24">
          <cell r="A24">
            <v>39</v>
          </cell>
          <cell r="B24">
            <v>1</v>
          </cell>
        </row>
        <row r="25">
          <cell r="A25">
            <v>40</v>
          </cell>
          <cell r="B25">
            <v>1</v>
          </cell>
        </row>
        <row r="26">
          <cell r="A26">
            <v>41</v>
          </cell>
          <cell r="B26">
            <v>1</v>
          </cell>
        </row>
        <row r="27">
          <cell r="A27">
            <v>42</v>
          </cell>
          <cell r="B27">
            <v>1</v>
          </cell>
        </row>
        <row r="28">
          <cell r="A28">
            <v>43</v>
          </cell>
          <cell r="B28">
            <v>1</v>
          </cell>
        </row>
        <row r="29">
          <cell r="A29">
            <v>44</v>
          </cell>
          <cell r="B29">
            <v>1</v>
          </cell>
        </row>
        <row r="30">
          <cell r="A30">
            <v>45</v>
          </cell>
          <cell r="B30">
            <v>1</v>
          </cell>
        </row>
        <row r="31">
          <cell r="A31">
            <v>46</v>
          </cell>
          <cell r="B31">
            <v>1</v>
          </cell>
        </row>
        <row r="32">
          <cell r="A32">
            <v>47</v>
          </cell>
          <cell r="B32">
            <v>1</v>
          </cell>
        </row>
        <row r="33">
          <cell r="A33">
            <v>48</v>
          </cell>
          <cell r="B33">
            <v>1</v>
          </cell>
        </row>
        <row r="34">
          <cell r="A34">
            <v>49</v>
          </cell>
          <cell r="B34">
            <v>1</v>
          </cell>
        </row>
        <row r="35">
          <cell r="A35">
            <v>50</v>
          </cell>
          <cell r="B35">
            <v>1</v>
          </cell>
        </row>
        <row r="36">
          <cell r="A36">
            <v>51</v>
          </cell>
          <cell r="B36">
            <v>1</v>
          </cell>
        </row>
        <row r="37">
          <cell r="A37">
            <v>52</v>
          </cell>
          <cell r="B37">
            <v>1</v>
          </cell>
        </row>
        <row r="38">
          <cell r="A38">
            <v>53</v>
          </cell>
          <cell r="B38">
            <v>1</v>
          </cell>
        </row>
        <row r="39">
          <cell r="A39">
            <v>54</v>
          </cell>
          <cell r="B39">
            <v>1</v>
          </cell>
        </row>
        <row r="40">
          <cell r="A40">
            <v>55</v>
          </cell>
          <cell r="B40">
            <v>1</v>
          </cell>
        </row>
        <row r="41">
          <cell r="A41">
            <v>56</v>
          </cell>
          <cell r="B41">
            <v>1</v>
          </cell>
        </row>
        <row r="42">
          <cell r="A42">
            <v>57</v>
          </cell>
          <cell r="B42">
            <v>1</v>
          </cell>
        </row>
        <row r="43">
          <cell r="A43">
            <v>58</v>
          </cell>
          <cell r="B43">
            <v>1</v>
          </cell>
        </row>
        <row r="44">
          <cell r="A44">
            <v>59</v>
          </cell>
          <cell r="B44">
            <v>1</v>
          </cell>
        </row>
        <row r="45">
          <cell r="A45">
            <v>60</v>
          </cell>
          <cell r="B45">
            <v>1</v>
          </cell>
        </row>
        <row r="46">
          <cell r="A46">
            <v>61</v>
          </cell>
          <cell r="B46">
            <v>1</v>
          </cell>
        </row>
        <row r="47">
          <cell r="A47">
            <v>62</v>
          </cell>
          <cell r="B47">
            <v>1</v>
          </cell>
        </row>
        <row r="48">
          <cell r="A48">
            <v>63</v>
          </cell>
          <cell r="B48">
            <v>1</v>
          </cell>
        </row>
        <row r="49">
          <cell r="A49">
            <v>64</v>
          </cell>
          <cell r="B49">
            <v>1</v>
          </cell>
        </row>
        <row r="50">
          <cell r="A50">
            <v>65</v>
          </cell>
          <cell r="B50">
            <v>2</v>
          </cell>
        </row>
        <row r="51">
          <cell r="A51">
            <v>66</v>
          </cell>
          <cell r="B51">
            <v>2</v>
          </cell>
        </row>
        <row r="52">
          <cell r="A52">
            <v>67</v>
          </cell>
          <cell r="B52">
            <v>2</v>
          </cell>
        </row>
        <row r="53">
          <cell r="A53">
            <v>68</v>
          </cell>
          <cell r="B53">
            <v>2</v>
          </cell>
        </row>
        <row r="54">
          <cell r="A54">
            <v>69</v>
          </cell>
          <cell r="B54">
            <v>2</v>
          </cell>
        </row>
        <row r="55">
          <cell r="A55">
            <v>70</v>
          </cell>
          <cell r="B55">
            <v>3</v>
          </cell>
        </row>
        <row r="56">
          <cell r="A56">
            <v>71</v>
          </cell>
          <cell r="B56">
            <v>3</v>
          </cell>
        </row>
        <row r="57">
          <cell r="A57">
            <v>72</v>
          </cell>
          <cell r="B57">
            <v>3</v>
          </cell>
        </row>
        <row r="58">
          <cell r="A58">
            <v>73</v>
          </cell>
          <cell r="B58">
            <v>3</v>
          </cell>
        </row>
        <row r="59">
          <cell r="A59">
            <v>74</v>
          </cell>
          <cell r="B59">
            <v>3</v>
          </cell>
        </row>
        <row r="60">
          <cell r="A60">
            <v>75</v>
          </cell>
          <cell r="B60">
            <v>4</v>
          </cell>
        </row>
        <row r="61">
          <cell r="A61">
            <v>76</v>
          </cell>
          <cell r="B61">
            <v>4</v>
          </cell>
        </row>
        <row r="62">
          <cell r="A62">
            <v>77</v>
          </cell>
          <cell r="B62">
            <v>4</v>
          </cell>
        </row>
        <row r="63">
          <cell r="A63">
            <v>78</v>
          </cell>
          <cell r="B63">
            <v>4</v>
          </cell>
        </row>
        <row r="64">
          <cell r="A64">
            <v>79</v>
          </cell>
          <cell r="B64">
            <v>4</v>
          </cell>
        </row>
        <row r="65">
          <cell r="A65">
            <v>80</v>
          </cell>
          <cell r="B65">
            <v>4</v>
          </cell>
        </row>
        <row r="66">
          <cell r="A66">
            <v>81</v>
          </cell>
          <cell r="B66">
            <v>4</v>
          </cell>
        </row>
        <row r="67">
          <cell r="A67">
            <v>82</v>
          </cell>
          <cell r="B67">
            <v>4</v>
          </cell>
        </row>
        <row r="68">
          <cell r="A68">
            <v>83</v>
          </cell>
          <cell r="B68">
            <v>4</v>
          </cell>
        </row>
        <row r="69">
          <cell r="A69">
            <v>84</v>
          </cell>
          <cell r="B69">
            <v>4</v>
          </cell>
        </row>
        <row r="70">
          <cell r="A70">
            <v>85</v>
          </cell>
          <cell r="B70">
            <v>4</v>
          </cell>
        </row>
        <row r="71">
          <cell r="A71">
            <v>86</v>
          </cell>
          <cell r="B71">
            <v>4</v>
          </cell>
        </row>
        <row r="72">
          <cell r="A72">
            <v>87</v>
          </cell>
          <cell r="B72">
            <v>4</v>
          </cell>
        </row>
        <row r="73">
          <cell r="A73">
            <v>88</v>
          </cell>
          <cell r="B73">
            <v>4</v>
          </cell>
        </row>
        <row r="74">
          <cell r="A74">
            <v>89</v>
          </cell>
          <cell r="B74">
            <v>4</v>
          </cell>
        </row>
        <row r="75">
          <cell r="A75">
            <v>90</v>
          </cell>
          <cell r="B75">
            <v>4</v>
          </cell>
        </row>
        <row r="76">
          <cell r="A76">
            <v>91</v>
          </cell>
          <cell r="B76">
            <v>4</v>
          </cell>
        </row>
        <row r="77">
          <cell r="A77">
            <v>92</v>
          </cell>
          <cell r="B77">
            <v>4</v>
          </cell>
        </row>
        <row r="78">
          <cell r="A78">
            <v>93</v>
          </cell>
          <cell r="B78">
            <v>4</v>
          </cell>
        </row>
        <row r="79">
          <cell r="A79">
            <v>94</v>
          </cell>
          <cell r="B79">
            <v>4</v>
          </cell>
        </row>
        <row r="80">
          <cell r="A80">
            <v>95</v>
          </cell>
          <cell r="B80">
            <v>4</v>
          </cell>
        </row>
        <row r="81">
          <cell r="A81">
            <v>96</v>
          </cell>
          <cell r="B81">
            <v>4</v>
          </cell>
        </row>
        <row r="82">
          <cell r="A82">
            <v>97</v>
          </cell>
          <cell r="B82">
            <v>4</v>
          </cell>
        </row>
        <row r="83">
          <cell r="A83">
            <v>98</v>
          </cell>
          <cell r="B83">
            <v>4</v>
          </cell>
        </row>
        <row r="84">
          <cell r="A84">
            <v>99</v>
          </cell>
          <cell r="B84">
            <v>4</v>
          </cell>
        </row>
      </sheetData>
      <sheetData sheetId="6">
        <row r="9">
          <cell r="J9" t="str">
            <v>5000/500/2000</v>
          </cell>
        </row>
      </sheetData>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nefit Options"/>
      <sheetName val="Census"/>
      <sheetName val="Summary Page"/>
      <sheetName val="Voluntary Life"/>
      <sheetName val="Voluntary Life sheet"/>
      <sheetName val="Census age lookup"/>
      <sheetName val="Summary Lookups"/>
    </sheetNames>
    <sheetDataSet>
      <sheetData sheetId="0"/>
      <sheetData sheetId="1"/>
      <sheetData sheetId="2"/>
      <sheetData sheetId="3"/>
      <sheetData sheetId="4"/>
      <sheetData sheetId="5">
        <row r="3">
          <cell r="A3">
            <v>18</v>
          </cell>
          <cell r="B3">
            <v>1</v>
          </cell>
        </row>
        <row r="4">
          <cell r="A4">
            <v>19</v>
          </cell>
          <cell r="B4">
            <v>1</v>
          </cell>
        </row>
        <row r="5">
          <cell r="A5">
            <v>20</v>
          </cell>
          <cell r="B5">
            <v>1</v>
          </cell>
        </row>
        <row r="6">
          <cell r="A6">
            <v>21</v>
          </cell>
          <cell r="B6">
            <v>1</v>
          </cell>
        </row>
        <row r="7">
          <cell r="A7">
            <v>22</v>
          </cell>
          <cell r="B7">
            <v>1</v>
          </cell>
        </row>
        <row r="8">
          <cell r="A8">
            <v>23</v>
          </cell>
          <cell r="B8">
            <v>1</v>
          </cell>
        </row>
        <row r="9">
          <cell r="A9">
            <v>24</v>
          </cell>
          <cell r="B9">
            <v>1</v>
          </cell>
        </row>
        <row r="10">
          <cell r="A10">
            <v>25</v>
          </cell>
          <cell r="B10">
            <v>1</v>
          </cell>
        </row>
        <row r="11">
          <cell r="A11">
            <v>26</v>
          </cell>
          <cell r="B11">
            <v>1</v>
          </cell>
        </row>
        <row r="12">
          <cell r="A12">
            <v>27</v>
          </cell>
          <cell r="B12">
            <v>1</v>
          </cell>
        </row>
        <row r="13">
          <cell r="A13">
            <v>28</v>
          </cell>
          <cell r="B13">
            <v>1</v>
          </cell>
        </row>
        <row r="14">
          <cell r="A14">
            <v>29</v>
          </cell>
          <cell r="B14">
            <v>1</v>
          </cell>
        </row>
        <row r="15">
          <cell r="A15">
            <v>30</v>
          </cell>
          <cell r="B15">
            <v>1</v>
          </cell>
        </row>
        <row r="16">
          <cell r="A16">
            <v>31</v>
          </cell>
          <cell r="B16">
            <v>1</v>
          </cell>
        </row>
        <row r="17">
          <cell r="A17">
            <v>32</v>
          </cell>
          <cell r="B17">
            <v>1</v>
          </cell>
        </row>
        <row r="18">
          <cell r="A18">
            <v>33</v>
          </cell>
          <cell r="B18">
            <v>1</v>
          </cell>
        </row>
        <row r="19">
          <cell r="A19">
            <v>34</v>
          </cell>
          <cell r="B19">
            <v>1</v>
          </cell>
        </row>
        <row r="20">
          <cell r="A20">
            <v>35</v>
          </cell>
          <cell r="B20">
            <v>1</v>
          </cell>
        </row>
        <row r="21">
          <cell r="A21">
            <v>36</v>
          </cell>
          <cell r="B21">
            <v>1</v>
          </cell>
        </row>
        <row r="22">
          <cell r="A22">
            <v>37</v>
          </cell>
          <cell r="B22">
            <v>1</v>
          </cell>
        </row>
        <row r="23">
          <cell r="A23">
            <v>38</v>
          </cell>
          <cell r="B23">
            <v>1</v>
          </cell>
        </row>
        <row r="24">
          <cell r="A24">
            <v>39</v>
          </cell>
          <cell r="B24">
            <v>1</v>
          </cell>
        </row>
        <row r="25">
          <cell r="A25">
            <v>40</v>
          </cell>
          <cell r="B25">
            <v>1</v>
          </cell>
        </row>
        <row r="26">
          <cell r="A26">
            <v>41</v>
          </cell>
          <cell r="B26">
            <v>1</v>
          </cell>
        </row>
        <row r="27">
          <cell r="A27">
            <v>42</v>
          </cell>
          <cell r="B27">
            <v>1</v>
          </cell>
        </row>
        <row r="28">
          <cell r="A28">
            <v>43</v>
          </cell>
          <cell r="B28">
            <v>1</v>
          </cell>
        </row>
        <row r="29">
          <cell r="A29">
            <v>44</v>
          </cell>
          <cell r="B29">
            <v>1</v>
          </cell>
        </row>
        <row r="30">
          <cell r="A30">
            <v>45</v>
          </cell>
          <cell r="B30">
            <v>1</v>
          </cell>
        </row>
        <row r="31">
          <cell r="A31">
            <v>46</v>
          </cell>
          <cell r="B31">
            <v>1</v>
          </cell>
        </row>
        <row r="32">
          <cell r="A32">
            <v>47</v>
          </cell>
          <cell r="B32">
            <v>1</v>
          </cell>
        </row>
        <row r="33">
          <cell r="A33">
            <v>48</v>
          </cell>
          <cell r="B33">
            <v>1</v>
          </cell>
        </row>
        <row r="34">
          <cell r="A34">
            <v>49</v>
          </cell>
          <cell r="B34">
            <v>1</v>
          </cell>
        </row>
        <row r="35">
          <cell r="A35">
            <v>50</v>
          </cell>
          <cell r="B35">
            <v>1</v>
          </cell>
        </row>
        <row r="36">
          <cell r="A36">
            <v>51</v>
          </cell>
          <cell r="B36">
            <v>1</v>
          </cell>
        </row>
        <row r="37">
          <cell r="A37">
            <v>52</v>
          </cell>
          <cell r="B37">
            <v>1</v>
          </cell>
        </row>
        <row r="38">
          <cell r="A38">
            <v>53</v>
          </cell>
          <cell r="B38">
            <v>1</v>
          </cell>
        </row>
        <row r="39">
          <cell r="A39">
            <v>54</v>
          </cell>
          <cell r="B39">
            <v>1</v>
          </cell>
        </row>
        <row r="40">
          <cell r="A40">
            <v>55</v>
          </cell>
          <cell r="B40">
            <v>1</v>
          </cell>
        </row>
        <row r="41">
          <cell r="A41">
            <v>56</v>
          </cell>
          <cell r="B41">
            <v>1</v>
          </cell>
        </row>
        <row r="42">
          <cell r="A42">
            <v>57</v>
          </cell>
          <cell r="B42">
            <v>1</v>
          </cell>
        </row>
        <row r="43">
          <cell r="A43">
            <v>58</v>
          </cell>
          <cell r="B43">
            <v>1</v>
          </cell>
        </row>
        <row r="44">
          <cell r="A44">
            <v>59</v>
          </cell>
          <cell r="B44">
            <v>1</v>
          </cell>
        </row>
        <row r="45">
          <cell r="A45">
            <v>60</v>
          </cell>
          <cell r="B45">
            <v>1</v>
          </cell>
        </row>
        <row r="46">
          <cell r="A46">
            <v>61</v>
          </cell>
          <cell r="B46">
            <v>1</v>
          </cell>
        </row>
        <row r="47">
          <cell r="A47">
            <v>62</v>
          </cell>
          <cell r="B47">
            <v>1</v>
          </cell>
        </row>
        <row r="48">
          <cell r="A48">
            <v>63</v>
          </cell>
          <cell r="B48">
            <v>1</v>
          </cell>
        </row>
        <row r="49">
          <cell r="A49">
            <v>64</v>
          </cell>
          <cell r="B49">
            <v>1</v>
          </cell>
        </row>
        <row r="50">
          <cell r="A50">
            <v>65</v>
          </cell>
          <cell r="B50">
            <v>2</v>
          </cell>
        </row>
        <row r="51">
          <cell r="A51">
            <v>66</v>
          </cell>
          <cell r="B51">
            <v>2</v>
          </cell>
        </row>
        <row r="52">
          <cell r="A52">
            <v>67</v>
          </cell>
          <cell r="B52">
            <v>2</v>
          </cell>
        </row>
        <row r="53">
          <cell r="A53">
            <v>68</v>
          </cell>
          <cell r="B53">
            <v>2</v>
          </cell>
        </row>
        <row r="54">
          <cell r="A54">
            <v>69</v>
          </cell>
          <cell r="B54">
            <v>2</v>
          </cell>
        </row>
        <row r="55">
          <cell r="A55">
            <v>70</v>
          </cell>
          <cell r="B55">
            <v>3</v>
          </cell>
        </row>
        <row r="56">
          <cell r="A56">
            <v>71</v>
          </cell>
          <cell r="B56">
            <v>3</v>
          </cell>
        </row>
        <row r="57">
          <cell r="A57">
            <v>72</v>
          </cell>
          <cell r="B57">
            <v>3</v>
          </cell>
        </row>
        <row r="58">
          <cell r="A58">
            <v>73</v>
          </cell>
          <cell r="B58">
            <v>3</v>
          </cell>
        </row>
        <row r="59">
          <cell r="A59">
            <v>74</v>
          </cell>
          <cell r="B59">
            <v>3</v>
          </cell>
        </row>
        <row r="60">
          <cell r="A60">
            <v>75</v>
          </cell>
          <cell r="B60">
            <v>4</v>
          </cell>
        </row>
        <row r="61">
          <cell r="A61">
            <v>76</v>
          </cell>
          <cell r="B61">
            <v>4</v>
          </cell>
        </row>
        <row r="62">
          <cell r="A62">
            <v>77</v>
          </cell>
          <cell r="B62">
            <v>4</v>
          </cell>
        </row>
        <row r="63">
          <cell r="A63">
            <v>78</v>
          </cell>
          <cell r="B63">
            <v>4</v>
          </cell>
        </row>
        <row r="64">
          <cell r="A64">
            <v>79</v>
          </cell>
          <cell r="B64">
            <v>4</v>
          </cell>
        </row>
        <row r="65">
          <cell r="A65">
            <v>80</v>
          </cell>
          <cell r="B65">
            <v>4</v>
          </cell>
        </row>
        <row r="66">
          <cell r="A66">
            <v>81</v>
          </cell>
          <cell r="B66">
            <v>4</v>
          </cell>
        </row>
        <row r="67">
          <cell r="A67">
            <v>82</v>
          </cell>
          <cell r="B67">
            <v>4</v>
          </cell>
        </row>
        <row r="68">
          <cell r="A68">
            <v>83</v>
          </cell>
          <cell r="B68">
            <v>4</v>
          </cell>
        </row>
        <row r="69">
          <cell r="A69">
            <v>84</v>
          </cell>
          <cell r="B69">
            <v>4</v>
          </cell>
        </row>
        <row r="70">
          <cell r="A70">
            <v>85</v>
          </cell>
          <cell r="B70">
            <v>4</v>
          </cell>
        </row>
        <row r="71">
          <cell r="A71">
            <v>86</v>
          </cell>
          <cell r="B71">
            <v>4</v>
          </cell>
        </row>
        <row r="72">
          <cell r="A72">
            <v>87</v>
          </cell>
          <cell r="B72">
            <v>4</v>
          </cell>
        </row>
        <row r="73">
          <cell r="A73">
            <v>88</v>
          </cell>
          <cell r="B73">
            <v>4</v>
          </cell>
        </row>
        <row r="74">
          <cell r="A74">
            <v>89</v>
          </cell>
          <cell r="B74">
            <v>4</v>
          </cell>
        </row>
        <row r="75">
          <cell r="A75">
            <v>90</v>
          </cell>
          <cell r="B75">
            <v>4</v>
          </cell>
        </row>
        <row r="76">
          <cell r="A76">
            <v>91</v>
          </cell>
          <cell r="B76">
            <v>4</v>
          </cell>
        </row>
        <row r="77">
          <cell r="A77">
            <v>92</v>
          </cell>
          <cell r="B77">
            <v>4</v>
          </cell>
        </row>
        <row r="78">
          <cell r="A78">
            <v>93</v>
          </cell>
          <cell r="B78">
            <v>4</v>
          </cell>
        </row>
        <row r="79">
          <cell r="A79">
            <v>94</v>
          </cell>
          <cell r="B79">
            <v>4</v>
          </cell>
        </row>
        <row r="80">
          <cell r="A80">
            <v>95</v>
          </cell>
          <cell r="B80">
            <v>4</v>
          </cell>
        </row>
        <row r="81">
          <cell r="A81">
            <v>96</v>
          </cell>
          <cell r="B81">
            <v>4</v>
          </cell>
        </row>
        <row r="82">
          <cell r="A82">
            <v>97</v>
          </cell>
          <cell r="B82">
            <v>4</v>
          </cell>
        </row>
        <row r="83">
          <cell r="A83">
            <v>98</v>
          </cell>
          <cell r="B83">
            <v>4</v>
          </cell>
        </row>
        <row r="84">
          <cell r="A84">
            <v>99</v>
          </cell>
          <cell r="B84">
            <v>4</v>
          </cell>
        </row>
      </sheetData>
      <sheetData sheetId="6">
        <row r="3">
          <cell r="A3" t="str">
            <v>A</v>
          </cell>
          <cell r="B3" t="str">
            <v>1x BAE to $100000</v>
          </cell>
          <cell r="C3" t="str">
            <v>5000/500/2000</v>
          </cell>
          <cell r="D3" t="str">
            <v>1/8/13</v>
          </cell>
          <cell r="E3" t="str">
            <v>90, 5 yr</v>
          </cell>
        </row>
        <row r="4">
          <cell r="A4" t="str">
            <v>B</v>
          </cell>
          <cell r="B4" t="str">
            <v>$15,000</v>
          </cell>
          <cell r="D4" t="str">
            <v>1/8/26</v>
          </cell>
          <cell r="E4" t="str">
            <v>90, SSNRA</v>
          </cell>
        </row>
        <row r="5">
          <cell r="A5" t="str">
            <v>C</v>
          </cell>
          <cell r="B5" t="str">
            <v>$25,000</v>
          </cell>
          <cell r="D5" t="str">
            <v>15/15/13</v>
          </cell>
          <cell r="E5" t="str">
            <v>180, 5 yr</v>
          </cell>
        </row>
        <row r="6">
          <cell r="A6" t="str">
            <v>D</v>
          </cell>
          <cell r="B6" t="str">
            <v>$50,000</v>
          </cell>
          <cell r="D6" t="str">
            <v>15/15/26</v>
          </cell>
          <cell r="E6" t="str">
            <v>180, SSNRA</v>
          </cell>
        </row>
        <row r="11">
          <cell r="A11" t="str">
            <v>None</v>
          </cell>
          <cell r="B11">
            <v>0</v>
          </cell>
        </row>
        <row r="12">
          <cell r="A12" t="str">
            <v>A</v>
          </cell>
          <cell r="B12">
            <v>0.45</v>
          </cell>
        </row>
        <row r="13">
          <cell r="A13" t="str">
            <v>B</v>
          </cell>
          <cell r="B13">
            <v>0.56999999999999995</v>
          </cell>
        </row>
        <row r="14">
          <cell r="A14" t="str">
            <v>C</v>
          </cell>
          <cell r="B14">
            <v>0.32</v>
          </cell>
        </row>
        <row r="15">
          <cell r="A15" t="str">
            <v>D</v>
          </cell>
          <cell r="B15">
            <v>0.46</v>
          </cell>
        </row>
        <row r="18">
          <cell r="A18" t="str">
            <v>None</v>
          </cell>
          <cell r="B18">
            <v>0</v>
          </cell>
        </row>
        <row r="19">
          <cell r="A19" t="str">
            <v>A</v>
          </cell>
          <cell r="B19">
            <v>0.42</v>
          </cell>
        </row>
        <row r="20">
          <cell r="A20" t="str">
            <v>B</v>
          </cell>
          <cell r="B20">
            <v>0.65</v>
          </cell>
        </row>
        <row r="21">
          <cell r="A21" t="str">
            <v>C</v>
          </cell>
          <cell r="B21">
            <v>0.35</v>
          </cell>
        </row>
        <row r="22">
          <cell r="A22" t="str">
            <v>D</v>
          </cell>
          <cell r="B22">
            <v>0.55000000000000004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143"/>
  <sheetViews>
    <sheetView tabSelected="1" view="pageBreakPreview" zoomScale="70" zoomScaleNormal="100" zoomScaleSheetLayoutView="70" workbookViewId="0">
      <selection activeCell="D6" sqref="D6"/>
    </sheetView>
  </sheetViews>
  <sheetFormatPr defaultColWidth="9.109375" defaultRowHeight="14.4" x14ac:dyDescent="0.3"/>
  <cols>
    <col min="1" max="1" width="9.33203125" style="1" bestFit="1" customWidth="1"/>
    <col min="2" max="2" width="4.109375" style="1" customWidth="1"/>
    <col min="3" max="3" width="14.33203125" style="1" customWidth="1"/>
    <col min="4" max="4" width="11.109375" style="1" customWidth="1"/>
    <col min="5" max="16384" width="9.109375" style="1"/>
  </cols>
  <sheetData>
    <row r="1" spans="2:8" s="2" customFormat="1" x14ac:dyDescent="0.3">
      <c r="B1" s="2" t="s">
        <v>190</v>
      </c>
    </row>
    <row r="2" spans="2:8" ht="97.5" customHeight="1" x14ac:dyDescent="0.3"/>
    <row r="3" spans="2:8" x14ac:dyDescent="0.3">
      <c r="C3" s="3" t="s">
        <v>0</v>
      </c>
      <c r="D3" s="148"/>
      <c r="E3" s="149"/>
      <c r="F3" s="149"/>
      <c r="G3" s="149"/>
      <c r="H3" s="150"/>
    </row>
    <row r="4" spans="2:8" x14ac:dyDescent="0.3">
      <c r="C4" s="3" t="s">
        <v>1</v>
      </c>
      <c r="D4" s="148"/>
      <c r="E4" s="149"/>
      <c r="F4" s="149"/>
      <c r="G4" s="149"/>
      <c r="H4" s="150"/>
    </row>
    <row r="6" spans="2:8" x14ac:dyDescent="0.3">
      <c r="C6" s="1" t="s">
        <v>107</v>
      </c>
      <c r="D6" s="53">
        <f ca="1">TODAY()</f>
        <v>45069</v>
      </c>
    </row>
    <row r="8" spans="2:8" x14ac:dyDescent="0.3">
      <c r="C8" s="3" t="s">
        <v>2</v>
      </c>
    </row>
    <row r="10" spans="2:8" x14ac:dyDescent="0.3">
      <c r="C10" s="4" t="s">
        <v>3</v>
      </c>
      <c r="D10" s="4"/>
      <c r="E10" s="4"/>
      <c r="F10" s="4"/>
      <c r="G10" s="4"/>
    </row>
    <row r="11" spans="2:8" ht="15" thickBot="1" x14ac:dyDescent="0.35">
      <c r="C11" s="5"/>
      <c r="D11" s="5"/>
      <c r="E11" s="66" t="s">
        <v>134</v>
      </c>
      <c r="F11" s="5"/>
      <c r="G11" s="5"/>
    </row>
    <row r="12" spans="2:8" ht="15" thickBot="1" x14ac:dyDescent="0.35">
      <c r="C12" s="5"/>
      <c r="D12" s="12" t="s">
        <v>134</v>
      </c>
      <c r="E12" s="6" t="s">
        <v>4</v>
      </c>
      <c r="F12" s="7" t="s">
        <v>186</v>
      </c>
      <c r="G12" s="5"/>
    </row>
    <row r="13" spans="2:8" x14ac:dyDescent="0.3">
      <c r="C13" s="5"/>
      <c r="D13" s="5"/>
      <c r="E13" s="6" t="s">
        <v>5</v>
      </c>
      <c r="F13" s="8">
        <v>15000</v>
      </c>
      <c r="G13" s="5"/>
    </row>
    <row r="14" spans="2:8" x14ac:dyDescent="0.3">
      <c r="C14" s="5"/>
      <c r="D14" s="5"/>
      <c r="E14" s="6" t="s">
        <v>6</v>
      </c>
      <c r="F14" s="8">
        <v>25000</v>
      </c>
      <c r="G14" s="5"/>
    </row>
    <row r="15" spans="2:8" x14ac:dyDescent="0.3">
      <c r="C15" s="5"/>
      <c r="D15" s="5"/>
      <c r="E15" s="6" t="s">
        <v>7</v>
      </c>
      <c r="F15" s="8">
        <v>50000</v>
      </c>
      <c r="G15" s="5"/>
    </row>
    <row r="16" spans="2:8" x14ac:dyDescent="0.3">
      <c r="C16" s="5"/>
      <c r="D16" s="5"/>
      <c r="E16" s="7"/>
      <c r="F16" s="8"/>
      <c r="G16" s="5"/>
    </row>
    <row r="17" spans="3:7" ht="15" thickBot="1" x14ac:dyDescent="0.35">
      <c r="C17" s="4" t="s">
        <v>8</v>
      </c>
      <c r="D17" s="4"/>
      <c r="E17" s="4"/>
      <c r="F17" s="4"/>
      <c r="G17" s="4"/>
    </row>
    <row r="18" spans="3:7" ht="15" thickBot="1" x14ac:dyDescent="0.35">
      <c r="C18" s="5"/>
      <c r="D18" s="12" t="s">
        <v>10</v>
      </c>
      <c r="E18" s="6" t="s">
        <v>9</v>
      </c>
      <c r="F18" s="5"/>
      <c r="G18" s="5"/>
    </row>
    <row r="19" spans="3:7" x14ac:dyDescent="0.3">
      <c r="C19" s="5"/>
      <c r="D19" s="5"/>
      <c r="E19" s="6" t="s">
        <v>10</v>
      </c>
      <c r="F19" s="5"/>
      <c r="G19" s="5"/>
    </row>
    <row r="20" spans="3:7" x14ac:dyDescent="0.3">
      <c r="C20" s="5"/>
      <c r="D20" s="70" t="s">
        <v>143</v>
      </c>
      <c r="E20" s="5"/>
      <c r="F20" s="5"/>
      <c r="G20" s="5"/>
    </row>
    <row r="21" spans="3:7" x14ac:dyDescent="0.3">
      <c r="C21" s="5"/>
      <c r="D21" s="70"/>
      <c r="E21" s="5"/>
      <c r="F21" s="5"/>
      <c r="G21" s="5"/>
    </row>
    <row r="22" spans="3:7" ht="15" thickBot="1" x14ac:dyDescent="0.35">
      <c r="C22" s="4" t="s">
        <v>11</v>
      </c>
      <c r="D22" s="4"/>
      <c r="E22" s="4"/>
      <c r="F22" s="4"/>
      <c r="G22" s="4"/>
    </row>
    <row r="23" spans="3:7" ht="15" thickBot="1" x14ac:dyDescent="0.35">
      <c r="C23" s="5"/>
      <c r="D23" s="12" t="s">
        <v>134</v>
      </c>
      <c r="E23" s="67" t="s">
        <v>134</v>
      </c>
      <c r="F23" s="9"/>
      <c r="G23" s="5"/>
    </row>
    <row r="24" spans="3:7" x14ac:dyDescent="0.3">
      <c r="C24" s="5"/>
      <c r="D24" s="5"/>
      <c r="E24" s="7" t="s">
        <v>4</v>
      </c>
      <c r="F24" s="9" t="s">
        <v>12</v>
      </c>
      <c r="G24" s="5"/>
    </row>
    <row r="25" spans="3:7" x14ac:dyDescent="0.3">
      <c r="C25" s="5"/>
      <c r="D25" s="5"/>
      <c r="E25" s="7" t="s">
        <v>5</v>
      </c>
      <c r="F25" s="9" t="s">
        <v>13</v>
      </c>
      <c r="G25" s="5"/>
    </row>
    <row r="26" spans="3:7" x14ac:dyDescent="0.3">
      <c r="C26" s="5"/>
      <c r="D26" s="5"/>
      <c r="E26" s="7" t="s">
        <v>6</v>
      </c>
      <c r="F26" s="9" t="s">
        <v>14</v>
      </c>
      <c r="G26" s="5"/>
    </row>
    <row r="27" spans="3:7" x14ac:dyDescent="0.3">
      <c r="C27" s="5"/>
      <c r="D27" s="5"/>
      <c r="E27" s="7" t="s">
        <v>7</v>
      </c>
      <c r="F27" s="9" t="s">
        <v>15</v>
      </c>
      <c r="G27" s="5"/>
    </row>
    <row r="28" spans="3:7" x14ac:dyDescent="0.3">
      <c r="C28" s="5"/>
      <c r="D28" s="5"/>
      <c r="E28" s="5"/>
      <c r="F28" s="5"/>
      <c r="G28" s="5"/>
    </row>
    <row r="29" spans="3:7" ht="15" thickBot="1" x14ac:dyDescent="0.35">
      <c r="C29" s="4" t="s">
        <v>16</v>
      </c>
      <c r="D29" s="4"/>
      <c r="E29" s="4"/>
      <c r="F29" s="4"/>
      <c r="G29" s="4"/>
    </row>
    <row r="30" spans="3:7" ht="15" thickBot="1" x14ac:dyDescent="0.35">
      <c r="C30" s="5"/>
      <c r="D30" s="12" t="s">
        <v>134</v>
      </c>
      <c r="E30" s="68" t="s">
        <v>134</v>
      </c>
      <c r="F30" s="10" t="s">
        <v>17</v>
      </c>
      <c r="G30" s="10" t="s">
        <v>18</v>
      </c>
    </row>
    <row r="31" spans="3:7" x14ac:dyDescent="0.3">
      <c r="C31" s="5"/>
      <c r="D31" s="5"/>
      <c r="E31" s="7" t="s">
        <v>4</v>
      </c>
      <c r="F31" s="6">
        <v>90</v>
      </c>
      <c r="G31" s="6" t="s">
        <v>19</v>
      </c>
    </row>
    <row r="32" spans="3:7" x14ac:dyDescent="0.3">
      <c r="C32" s="5"/>
      <c r="D32" s="5"/>
      <c r="E32" s="7" t="s">
        <v>5</v>
      </c>
      <c r="F32" s="11">
        <v>90</v>
      </c>
      <c r="G32" s="6" t="s">
        <v>20</v>
      </c>
    </row>
    <row r="33" spans="2:7" x14ac:dyDescent="0.3">
      <c r="C33" s="5"/>
      <c r="D33" s="5"/>
      <c r="E33" s="7" t="s">
        <v>6</v>
      </c>
      <c r="F33" s="6">
        <v>180</v>
      </c>
      <c r="G33" s="6" t="s">
        <v>19</v>
      </c>
    </row>
    <row r="34" spans="2:7" x14ac:dyDescent="0.3">
      <c r="C34" s="5"/>
      <c r="D34" s="5"/>
      <c r="E34" s="7" t="s">
        <v>7</v>
      </c>
      <c r="F34" s="6">
        <v>180</v>
      </c>
      <c r="G34" s="6" t="s">
        <v>20</v>
      </c>
    </row>
    <row r="37" spans="2:7" x14ac:dyDescent="0.3">
      <c r="C37" s="3" t="s">
        <v>21</v>
      </c>
    </row>
    <row r="38" spans="2:7" x14ac:dyDescent="0.3">
      <c r="C38" s="1" t="s">
        <v>22</v>
      </c>
    </row>
    <row r="40" spans="2:7" x14ac:dyDescent="0.3">
      <c r="C40" s="3" t="s">
        <v>23</v>
      </c>
      <c r="D40" s="3" t="s">
        <v>24</v>
      </c>
      <c r="E40" s="3" t="s">
        <v>25</v>
      </c>
    </row>
    <row r="41" spans="2:7" x14ac:dyDescent="0.3">
      <c r="B41" s="1">
        <v>1</v>
      </c>
      <c r="C41" s="106"/>
      <c r="D41" s="107"/>
      <c r="E41" s="107"/>
    </row>
    <row r="42" spans="2:7" x14ac:dyDescent="0.3">
      <c r="B42" s="1">
        <v>2</v>
      </c>
      <c r="C42" s="106"/>
      <c r="D42" s="107"/>
      <c r="E42" s="107"/>
    </row>
    <row r="43" spans="2:7" x14ac:dyDescent="0.3">
      <c r="B43" s="1">
        <v>3</v>
      </c>
      <c r="C43" s="106"/>
      <c r="D43" s="107"/>
      <c r="E43" s="107"/>
    </row>
    <row r="44" spans="2:7" x14ac:dyDescent="0.3">
      <c r="B44" s="1">
        <v>4</v>
      </c>
      <c r="C44" s="106"/>
      <c r="D44" s="107"/>
      <c r="E44" s="107"/>
    </row>
    <row r="45" spans="2:7" x14ac:dyDescent="0.3">
      <c r="B45" s="1">
        <v>5</v>
      </c>
      <c r="C45" s="106"/>
      <c r="D45" s="107"/>
      <c r="E45" s="107"/>
    </row>
    <row r="46" spans="2:7" x14ac:dyDescent="0.3">
      <c r="B46" s="1">
        <v>6</v>
      </c>
      <c r="C46" s="106"/>
      <c r="D46" s="107"/>
      <c r="E46" s="107"/>
    </row>
    <row r="47" spans="2:7" x14ac:dyDescent="0.3">
      <c r="B47" s="1">
        <v>7</v>
      </c>
      <c r="C47" s="106"/>
      <c r="D47" s="107"/>
      <c r="E47" s="107"/>
    </row>
    <row r="48" spans="2:7" x14ac:dyDescent="0.3">
      <c r="B48" s="1">
        <v>8</v>
      </c>
      <c r="C48" s="106"/>
      <c r="D48" s="107"/>
      <c r="E48" s="107"/>
    </row>
    <row r="49" spans="2:5" x14ac:dyDescent="0.3">
      <c r="B49" s="1">
        <v>9</v>
      </c>
      <c r="C49" s="106"/>
      <c r="D49" s="107"/>
      <c r="E49" s="107"/>
    </row>
    <row r="50" spans="2:5" x14ac:dyDescent="0.3">
      <c r="B50" s="1">
        <v>10</v>
      </c>
      <c r="C50" s="106"/>
      <c r="D50" s="107"/>
      <c r="E50" s="107"/>
    </row>
    <row r="51" spans="2:5" x14ac:dyDescent="0.3">
      <c r="B51" s="1">
        <v>11</v>
      </c>
      <c r="C51" s="106"/>
      <c r="D51" s="107"/>
      <c r="E51" s="107"/>
    </row>
    <row r="52" spans="2:5" x14ac:dyDescent="0.3">
      <c r="B52" s="1">
        <v>12</v>
      </c>
      <c r="C52" s="106"/>
      <c r="D52" s="107"/>
      <c r="E52" s="107"/>
    </row>
    <row r="53" spans="2:5" x14ac:dyDescent="0.3">
      <c r="B53" s="1">
        <v>13</v>
      </c>
      <c r="C53" s="106"/>
      <c r="D53" s="107"/>
      <c r="E53" s="107"/>
    </row>
    <row r="54" spans="2:5" x14ac:dyDescent="0.3">
      <c r="B54" s="1">
        <v>14</v>
      </c>
      <c r="C54" s="106"/>
      <c r="D54" s="107"/>
      <c r="E54" s="107"/>
    </row>
    <row r="55" spans="2:5" x14ac:dyDescent="0.3">
      <c r="B55" s="1">
        <v>15</v>
      </c>
      <c r="C55" s="106"/>
      <c r="D55" s="107"/>
      <c r="E55" s="107"/>
    </row>
    <row r="56" spans="2:5" x14ac:dyDescent="0.3">
      <c r="B56" s="1">
        <v>16</v>
      </c>
      <c r="C56" s="106"/>
      <c r="D56" s="107"/>
      <c r="E56" s="107"/>
    </row>
    <row r="57" spans="2:5" x14ac:dyDescent="0.3">
      <c r="B57" s="1">
        <v>17</v>
      </c>
      <c r="C57" s="106"/>
      <c r="D57" s="107"/>
      <c r="E57" s="107"/>
    </row>
    <row r="58" spans="2:5" x14ac:dyDescent="0.3">
      <c r="B58" s="1">
        <v>18</v>
      </c>
      <c r="C58" s="106"/>
      <c r="D58" s="107"/>
      <c r="E58" s="107"/>
    </row>
    <row r="59" spans="2:5" x14ac:dyDescent="0.3">
      <c r="B59" s="1">
        <v>19</v>
      </c>
      <c r="C59" s="106"/>
      <c r="D59" s="107"/>
      <c r="E59" s="107"/>
    </row>
    <row r="60" spans="2:5" x14ac:dyDescent="0.3">
      <c r="B60" s="1">
        <v>20</v>
      </c>
      <c r="C60" s="106"/>
      <c r="D60" s="107"/>
      <c r="E60" s="107"/>
    </row>
    <row r="61" spans="2:5" x14ac:dyDescent="0.3">
      <c r="B61" s="1">
        <v>21</v>
      </c>
      <c r="C61" s="106"/>
      <c r="D61" s="107"/>
      <c r="E61" s="107"/>
    </row>
    <row r="62" spans="2:5" x14ac:dyDescent="0.3">
      <c r="B62" s="1">
        <v>22</v>
      </c>
      <c r="C62" s="106"/>
      <c r="D62" s="107"/>
      <c r="E62" s="107"/>
    </row>
    <row r="63" spans="2:5" x14ac:dyDescent="0.3">
      <c r="B63" s="1">
        <v>23</v>
      </c>
      <c r="C63" s="106"/>
      <c r="D63" s="107"/>
      <c r="E63" s="107"/>
    </row>
    <row r="64" spans="2:5" x14ac:dyDescent="0.3">
      <c r="B64" s="1">
        <v>24</v>
      </c>
      <c r="C64" s="106"/>
      <c r="D64" s="107"/>
      <c r="E64" s="107"/>
    </row>
    <row r="65" spans="2:5" x14ac:dyDescent="0.3">
      <c r="B65" s="1">
        <v>25</v>
      </c>
      <c r="C65" s="106"/>
      <c r="D65" s="107"/>
      <c r="E65" s="107"/>
    </row>
    <row r="66" spans="2:5" x14ac:dyDescent="0.3">
      <c r="B66" s="1">
        <v>26</v>
      </c>
      <c r="C66" s="106"/>
      <c r="D66" s="107"/>
      <c r="E66" s="107"/>
    </row>
    <row r="67" spans="2:5" x14ac:dyDescent="0.3">
      <c r="B67" s="1">
        <v>27</v>
      </c>
      <c r="C67" s="106"/>
      <c r="D67" s="107"/>
      <c r="E67" s="107"/>
    </row>
    <row r="68" spans="2:5" x14ac:dyDescent="0.3">
      <c r="B68" s="1">
        <v>28</v>
      </c>
      <c r="C68" s="106"/>
      <c r="D68" s="107"/>
      <c r="E68" s="107"/>
    </row>
    <row r="69" spans="2:5" x14ac:dyDescent="0.3">
      <c r="B69" s="1">
        <v>29</v>
      </c>
      <c r="C69" s="106"/>
      <c r="D69" s="107"/>
      <c r="E69" s="107"/>
    </row>
    <row r="70" spans="2:5" x14ac:dyDescent="0.3">
      <c r="B70" s="1">
        <v>30</v>
      </c>
      <c r="C70" s="106"/>
      <c r="D70" s="107"/>
      <c r="E70" s="107"/>
    </row>
    <row r="71" spans="2:5" x14ac:dyDescent="0.3">
      <c r="B71" s="1">
        <v>31</v>
      </c>
      <c r="C71" s="106"/>
      <c r="D71" s="107"/>
      <c r="E71" s="107"/>
    </row>
    <row r="72" spans="2:5" x14ac:dyDescent="0.3">
      <c r="B72" s="1">
        <v>32</v>
      </c>
      <c r="C72" s="106"/>
      <c r="D72" s="107"/>
      <c r="E72" s="107"/>
    </row>
    <row r="73" spans="2:5" x14ac:dyDescent="0.3">
      <c r="B73" s="1">
        <v>33</v>
      </c>
      <c r="C73" s="106"/>
      <c r="D73" s="107"/>
      <c r="E73" s="107"/>
    </row>
    <row r="74" spans="2:5" x14ac:dyDescent="0.3">
      <c r="B74" s="1">
        <v>34</v>
      </c>
      <c r="C74" s="106"/>
      <c r="D74" s="107"/>
      <c r="E74" s="107"/>
    </row>
    <row r="75" spans="2:5" x14ac:dyDescent="0.3">
      <c r="B75" s="1">
        <v>35</v>
      </c>
      <c r="C75" s="106"/>
      <c r="D75" s="107"/>
      <c r="E75" s="107"/>
    </row>
    <row r="76" spans="2:5" x14ac:dyDescent="0.3">
      <c r="B76" s="1">
        <v>36</v>
      </c>
      <c r="C76" s="106"/>
      <c r="D76" s="107"/>
      <c r="E76" s="107"/>
    </row>
    <row r="77" spans="2:5" x14ac:dyDescent="0.3">
      <c r="B77" s="1">
        <v>37</v>
      </c>
      <c r="C77" s="106"/>
      <c r="D77" s="107"/>
      <c r="E77" s="107"/>
    </row>
    <row r="78" spans="2:5" x14ac:dyDescent="0.3">
      <c r="B78" s="1">
        <v>38</v>
      </c>
      <c r="C78" s="106"/>
      <c r="D78" s="107"/>
      <c r="E78" s="107"/>
    </row>
    <row r="79" spans="2:5" x14ac:dyDescent="0.3">
      <c r="B79" s="1">
        <v>39</v>
      </c>
      <c r="C79" s="106"/>
      <c r="D79" s="107"/>
      <c r="E79" s="107"/>
    </row>
    <row r="80" spans="2:5" x14ac:dyDescent="0.3">
      <c r="B80" s="1">
        <v>40</v>
      </c>
      <c r="C80" s="106"/>
      <c r="D80" s="107"/>
      <c r="E80" s="107"/>
    </row>
    <row r="81" spans="1:5" x14ac:dyDescent="0.3">
      <c r="B81" s="1">
        <v>41</v>
      </c>
      <c r="C81" s="106"/>
      <c r="D81" s="107"/>
      <c r="E81" s="107"/>
    </row>
    <row r="82" spans="1:5" x14ac:dyDescent="0.3">
      <c r="B82" s="1">
        <v>42</v>
      </c>
      <c r="C82" s="106"/>
      <c r="D82" s="107"/>
      <c r="E82" s="107"/>
    </row>
    <row r="83" spans="1:5" x14ac:dyDescent="0.3">
      <c r="B83" s="1">
        <v>43</v>
      </c>
      <c r="C83" s="106"/>
      <c r="D83" s="107"/>
      <c r="E83" s="107"/>
    </row>
    <row r="84" spans="1:5" x14ac:dyDescent="0.3">
      <c r="B84" s="1">
        <v>44</v>
      </c>
      <c r="C84" s="106"/>
      <c r="D84" s="107"/>
      <c r="E84" s="107"/>
    </row>
    <row r="85" spans="1:5" x14ac:dyDescent="0.3">
      <c r="B85" s="1">
        <v>45</v>
      </c>
      <c r="C85" s="106"/>
      <c r="D85" s="107"/>
      <c r="E85" s="107"/>
    </row>
    <row r="86" spans="1:5" x14ac:dyDescent="0.3">
      <c r="B86" s="1">
        <v>46</v>
      </c>
      <c r="C86" s="106"/>
      <c r="D86" s="107"/>
      <c r="E86" s="107"/>
    </row>
    <row r="87" spans="1:5" x14ac:dyDescent="0.3">
      <c r="B87" s="1">
        <v>47</v>
      </c>
      <c r="C87" s="106"/>
      <c r="D87" s="107"/>
      <c r="E87" s="107"/>
    </row>
    <row r="88" spans="1:5" x14ac:dyDescent="0.3">
      <c r="B88" s="1">
        <v>48</v>
      </c>
      <c r="C88" s="106"/>
      <c r="D88" s="107"/>
      <c r="E88" s="107"/>
    </row>
    <row r="89" spans="1:5" x14ac:dyDescent="0.3">
      <c r="B89" s="1">
        <v>49</v>
      </c>
      <c r="C89" s="106"/>
      <c r="D89" s="107"/>
      <c r="E89" s="107"/>
    </row>
    <row r="90" spans="1:5" x14ac:dyDescent="0.3">
      <c r="B90" s="1">
        <v>50</v>
      </c>
      <c r="C90" s="106"/>
      <c r="D90" s="107"/>
      <c r="E90" s="107"/>
    </row>
    <row r="91" spans="1:5" x14ac:dyDescent="0.3">
      <c r="A91" s="92" t="s">
        <v>161</v>
      </c>
      <c r="B91" s="91">
        <v>51</v>
      </c>
      <c r="C91" s="106"/>
      <c r="D91" s="107"/>
      <c r="E91" s="107"/>
    </row>
    <row r="92" spans="1:5" x14ac:dyDescent="0.3">
      <c r="B92" s="1">
        <v>52</v>
      </c>
      <c r="C92" s="106"/>
      <c r="D92" s="107"/>
      <c r="E92" s="107"/>
    </row>
    <row r="93" spans="1:5" x14ac:dyDescent="0.3">
      <c r="B93" s="1">
        <v>53</v>
      </c>
      <c r="C93" s="106"/>
      <c r="D93" s="107"/>
      <c r="E93" s="107"/>
    </row>
    <row r="94" spans="1:5" x14ac:dyDescent="0.3">
      <c r="B94" s="1">
        <v>54</v>
      </c>
      <c r="C94" s="106"/>
      <c r="D94" s="107"/>
      <c r="E94" s="107"/>
    </row>
    <row r="95" spans="1:5" x14ac:dyDescent="0.3">
      <c r="B95" s="1">
        <v>55</v>
      </c>
      <c r="C95" s="106"/>
      <c r="D95" s="107"/>
      <c r="E95" s="107"/>
    </row>
    <row r="96" spans="1:5" x14ac:dyDescent="0.3">
      <c r="B96" s="1">
        <v>56</v>
      </c>
      <c r="C96" s="106"/>
      <c r="D96" s="107"/>
      <c r="E96" s="107"/>
    </row>
    <row r="97" spans="2:5" x14ac:dyDescent="0.3">
      <c r="B97" s="1">
        <v>57</v>
      </c>
      <c r="C97" s="106"/>
      <c r="D97" s="107"/>
      <c r="E97" s="107"/>
    </row>
    <row r="98" spans="2:5" x14ac:dyDescent="0.3">
      <c r="B98" s="1">
        <v>58</v>
      </c>
      <c r="C98" s="106"/>
      <c r="D98" s="107"/>
      <c r="E98" s="107"/>
    </row>
    <row r="99" spans="2:5" x14ac:dyDescent="0.3">
      <c r="B99" s="1">
        <v>59</v>
      </c>
      <c r="C99" s="106"/>
      <c r="D99" s="107"/>
      <c r="E99" s="107"/>
    </row>
    <row r="100" spans="2:5" x14ac:dyDescent="0.3">
      <c r="B100" s="1">
        <v>60</v>
      </c>
      <c r="C100" s="106"/>
      <c r="D100" s="107"/>
      <c r="E100" s="107"/>
    </row>
    <row r="101" spans="2:5" x14ac:dyDescent="0.3">
      <c r="B101" s="1">
        <v>61</v>
      </c>
      <c r="C101" s="106"/>
      <c r="D101" s="107"/>
      <c r="E101" s="107"/>
    </row>
    <row r="102" spans="2:5" x14ac:dyDescent="0.3">
      <c r="B102" s="1">
        <v>62</v>
      </c>
      <c r="C102" s="106"/>
      <c r="D102" s="107"/>
      <c r="E102" s="107"/>
    </row>
    <row r="103" spans="2:5" x14ac:dyDescent="0.3">
      <c r="B103" s="1">
        <v>63</v>
      </c>
      <c r="C103" s="106"/>
      <c r="D103" s="107"/>
      <c r="E103" s="107"/>
    </row>
    <row r="104" spans="2:5" x14ac:dyDescent="0.3">
      <c r="B104" s="1">
        <v>64</v>
      </c>
      <c r="C104" s="106"/>
      <c r="D104" s="107"/>
      <c r="E104" s="107"/>
    </row>
    <row r="105" spans="2:5" x14ac:dyDescent="0.3">
      <c r="B105" s="1">
        <v>65</v>
      </c>
      <c r="C105" s="106"/>
      <c r="D105" s="107"/>
      <c r="E105" s="107"/>
    </row>
    <row r="106" spans="2:5" x14ac:dyDescent="0.3">
      <c r="B106" s="1">
        <v>66</v>
      </c>
      <c r="C106" s="106"/>
      <c r="D106" s="107"/>
      <c r="E106" s="107"/>
    </row>
    <row r="107" spans="2:5" x14ac:dyDescent="0.3">
      <c r="B107" s="1">
        <v>67</v>
      </c>
      <c r="C107" s="106"/>
      <c r="D107" s="107"/>
      <c r="E107" s="107"/>
    </row>
    <row r="108" spans="2:5" x14ac:dyDescent="0.3">
      <c r="B108" s="1">
        <v>68</v>
      </c>
      <c r="C108" s="106"/>
      <c r="D108" s="107"/>
      <c r="E108" s="107"/>
    </row>
    <row r="109" spans="2:5" x14ac:dyDescent="0.3">
      <c r="B109" s="1">
        <v>69</v>
      </c>
      <c r="C109" s="106"/>
      <c r="D109" s="107"/>
      <c r="E109" s="107"/>
    </row>
    <row r="110" spans="2:5" x14ac:dyDescent="0.3">
      <c r="B110" s="1">
        <v>70</v>
      </c>
      <c r="C110" s="106"/>
      <c r="D110" s="107"/>
      <c r="E110" s="107"/>
    </row>
    <row r="111" spans="2:5" x14ac:dyDescent="0.3">
      <c r="B111" s="1">
        <v>71</v>
      </c>
      <c r="C111" s="106"/>
      <c r="D111" s="107"/>
      <c r="E111" s="107"/>
    </row>
    <row r="112" spans="2:5" x14ac:dyDescent="0.3">
      <c r="B112" s="1">
        <v>72</v>
      </c>
      <c r="C112" s="106"/>
      <c r="D112" s="107"/>
      <c r="E112" s="107"/>
    </row>
    <row r="113" spans="2:5" x14ac:dyDescent="0.3">
      <c r="B113" s="1">
        <v>73</v>
      </c>
      <c r="C113" s="106"/>
      <c r="D113" s="107"/>
      <c r="E113" s="107"/>
    </row>
    <row r="114" spans="2:5" x14ac:dyDescent="0.3">
      <c r="B114" s="1">
        <v>74</v>
      </c>
      <c r="C114" s="106"/>
      <c r="D114" s="107"/>
      <c r="E114" s="107"/>
    </row>
    <row r="115" spans="2:5" x14ac:dyDescent="0.3">
      <c r="B115" s="1">
        <v>75</v>
      </c>
      <c r="C115" s="106"/>
      <c r="D115" s="107"/>
      <c r="E115" s="107"/>
    </row>
    <row r="116" spans="2:5" x14ac:dyDescent="0.3">
      <c r="B116" s="1">
        <v>76</v>
      </c>
      <c r="C116" s="106"/>
      <c r="D116" s="107"/>
      <c r="E116" s="107"/>
    </row>
    <row r="117" spans="2:5" x14ac:dyDescent="0.3">
      <c r="B117" s="1">
        <v>77</v>
      </c>
      <c r="C117" s="106"/>
      <c r="D117" s="107"/>
      <c r="E117" s="107"/>
    </row>
    <row r="118" spans="2:5" x14ac:dyDescent="0.3">
      <c r="B118" s="1">
        <v>78</v>
      </c>
      <c r="C118" s="106"/>
      <c r="D118" s="107"/>
      <c r="E118" s="107"/>
    </row>
    <row r="119" spans="2:5" x14ac:dyDescent="0.3">
      <c r="B119" s="1">
        <v>79</v>
      </c>
      <c r="C119" s="106"/>
      <c r="D119" s="107"/>
      <c r="E119" s="107"/>
    </row>
    <row r="120" spans="2:5" x14ac:dyDescent="0.3">
      <c r="B120" s="1">
        <v>80</v>
      </c>
      <c r="C120" s="106"/>
      <c r="D120" s="107"/>
      <c r="E120" s="107"/>
    </row>
    <row r="121" spans="2:5" x14ac:dyDescent="0.3">
      <c r="B121" s="1">
        <v>81</v>
      </c>
      <c r="C121" s="106"/>
      <c r="D121" s="107"/>
      <c r="E121" s="107"/>
    </row>
    <row r="122" spans="2:5" x14ac:dyDescent="0.3">
      <c r="B122" s="1">
        <v>82</v>
      </c>
      <c r="C122" s="106"/>
      <c r="D122" s="107"/>
      <c r="E122" s="107"/>
    </row>
    <row r="123" spans="2:5" x14ac:dyDescent="0.3">
      <c r="B123" s="1">
        <v>83</v>
      </c>
      <c r="C123" s="106"/>
      <c r="D123" s="107"/>
      <c r="E123" s="107"/>
    </row>
    <row r="124" spans="2:5" x14ac:dyDescent="0.3">
      <c r="B124" s="1">
        <v>84</v>
      </c>
      <c r="C124" s="106"/>
      <c r="D124" s="107"/>
      <c r="E124" s="107"/>
    </row>
    <row r="125" spans="2:5" x14ac:dyDescent="0.3">
      <c r="B125" s="1">
        <v>85</v>
      </c>
      <c r="C125" s="106"/>
      <c r="D125" s="107"/>
      <c r="E125" s="107"/>
    </row>
    <row r="126" spans="2:5" x14ac:dyDescent="0.3">
      <c r="B126" s="1">
        <v>86</v>
      </c>
      <c r="C126" s="106"/>
      <c r="D126" s="107"/>
      <c r="E126" s="107"/>
    </row>
    <row r="127" spans="2:5" x14ac:dyDescent="0.3">
      <c r="B127" s="1">
        <v>87</v>
      </c>
      <c r="C127" s="106"/>
      <c r="D127" s="107"/>
      <c r="E127" s="107"/>
    </row>
    <row r="128" spans="2:5" x14ac:dyDescent="0.3">
      <c r="B128" s="1">
        <v>88</v>
      </c>
      <c r="C128" s="106"/>
      <c r="D128" s="107"/>
      <c r="E128" s="107"/>
    </row>
    <row r="129" spans="1:13" x14ac:dyDescent="0.3">
      <c r="B129" s="1">
        <v>89</v>
      </c>
      <c r="C129" s="106"/>
      <c r="D129" s="107"/>
      <c r="E129" s="107"/>
    </row>
    <row r="130" spans="1:13" x14ac:dyDescent="0.3">
      <c r="B130" s="1">
        <v>90</v>
      </c>
      <c r="C130" s="106"/>
      <c r="D130" s="107"/>
      <c r="E130" s="107"/>
    </row>
    <row r="131" spans="1:13" x14ac:dyDescent="0.3">
      <c r="B131" s="1">
        <v>91</v>
      </c>
      <c r="C131" s="106"/>
      <c r="D131" s="107"/>
      <c r="E131" s="107"/>
    </row>
    <row r="132" spans="1:13" x14ac:dyDescent="0.3">
      <c r="B132" s="1">
        <v>92</v>
      </c>
      <c r="C132" s="106"/>
      <c r="D132" s="107"/>
      <c r="E132" s="107"/>
    </row>
    <row r="133" spans="1:13" x14ac:dyDescent="0.3">
      <c r="B133" s="1">
        <v>93</v>
      </c>
      <c r="C133" s="106"/>
      <c r="D133" s="107"/>
      <c r="E133" s="107"/>
    </row>
    <row r="134" spans="1:13" x14ac:dyDescent="0.3">
      <c r="B134" s="1">
        <v>94</v>
      </c>
      <c r="C134" s="106"/>
      <c r="D134" s="107"/>
      <c r="E134" s="107"/>
    </row>
    <row r="135" spans="1:13" x14ac:dyDescent="0.3">
      <c r="B135" s="1">
        <v>95</v>
      </c>
      <c r="C135" s="106"/>
      <c r="D135" s="107"/>
      <c r="E135" s="107"/>
    </row>
    <row r="136" spans="1:13" x14ac:dyDescent="0.3">
      <c r="B136" s="1">
        <v>96</v>
      </c>
      <c r="C136" s="106"/>
      <c r="D136" s="107"/>
      <c r="E136" s="107"/>
    </row>
    <row r="137" spans="1:13" x14ac:dyDescent="0.3">
      <c r="B137" s="1">
        <v>97</v>
      </c>
      <c r="C137" s="106"/>
      <c r="D137" s="107"/>
      <c r="E137" s="107"/>
    </row>
    <row r="138" spans="1:13" x14ac:dyDescent="0.3">
      <c r="B138" s="1">
        <v>98</v>
      </c>
      <c r="C138" s="106"/>
      <c r="D138" s="107"/>
      <c r="E138" s="107"/>
    </row>
    <row r="139" spans="1:13" x14ac:dyDescent="0.3">
      <c r="B139" s="1">
        <v>99</v>
      </c>
      <c r="C139" s="106"/>
      <c r="D139" s="107"/>
      <c r="E139" s="107"/>
    </row>
    <row r="140" spans="1:13" x14ac:dyDescent="0.3">
      <c r="B140" s="1">
        <v>100</v>
      </c>
      <c r="C140" s="106"/>
      <c r="D140" s="107"/>
      <c r="E140" s="107"/>
    </row>
    <row r="142" spans="1:13" s="38" customFormat="1" ht="71.25" customHeight="1" x14ac:dyDescent="0.3">
      <c r="A142" s="151" t="s">
        <v>189</v>
      </c>
      <c r="B142" s="151"/>
      <c r="C142" s="151"/>
      <c r="D142" s="151"/>
      <c r="E142" s="151"/>
      <c r="F142" s="151"/>
      <c r="G142" s="151"/>
      <c r="H142" s="151"/>
      <c r="I142" s="151"/>
      <c r="J142" s="151"/>
      <c r="K142" s="151"/>
      <c r="L142" s="151"/>
      <c r="M142" s="151"/>
    </row>
    <row r="143" spans="1:13" s="38" customFormat="1" ht="15" customHeight="1" x14ac:dyDescent="0.3">
      <c r="A143" s="144"/>
    </row>
  </sheetData>
  <protectedRanges>
    <protectedRange password="8BB7" sqref="D3:H4 D12 D18 D23 D30 C41:E140" name="Range1"/>
  </protectedRanges>
  <mergeCells count="3">
    <mergeCell ref="D3:H3"/>
    <mergeCell ref="D4:H4"/>
    <mergeCell ref="A142:M142"/>
  </mergeCells>
  <dataValidations count="4">
    <dataValidation type="list" allowBlank="1" showInputMessage="1" showErrorMessage="1" sqref="D12" xr:uid="{00000000-0002-0000-0000-000000000000}">
      <formula1>$E$11:$E$15</formula1>
    </dataValidation>
    <dataValidation type="list" allowBlank="1" showInputMessage="1" showErrorMessage="1" sqref="D18" xr:uid="{00000000-0002-0000-0000-000001000000}">
      <formula1>$E$18:$E$19</formula1>
    </dataValidation>
    <dataValidation type="list" allowBlank="1" showInputMessage="1" showErrorMessage="1" sqref="D23" xr:uid="{00000000-0002-0000-0000-000002000000}">
      <formula1>$E$23:$E$27</formula1>
    </dataValidation>
    <dataValidation type="list" allowBlank="1" showInputMessage="1" showErrorMessage="1" sqref="D30" xr:uid="{00000000-0002-0000-0000-000003000000}">
      <formula1>$E$30:$E$34</formula1>
    </dataValidation>
  </dataValidations>
  <pageMargins left="0.7" right="0.7" top="0.75" bottom="0.75" header="0.3" footer="0.3"/>
  <pageSetup scale="74"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W104"/>
  <sheetViews>
    <sheetView workbookViewId="0"/>
  </sheetViews>
  <sheetFormatPr defaultColWidth="11.44140625" defaultRowHeight="14.4" x14ac:dyDescent="0.3"/>
  <cols>
    <col min="1" max="1" width="10.6640625" style="69" bestFit="1" customWidth="1"/>
    <col min="2" max="2" width="10.44140625" bestFit="1" customWidth="1"/>
    <col min="3" max="3" width="7" bestFit="1" customWidth="1"/>
    <col min="4" max="4" width="11.33203125" bestFit="1" customWidth="1"/>
    <col min="5" max="5" width="7.88671875" bestFit="1" customWidth="1"/>
    <col min="6" max="6" width="12.33203125" bestFit="1" customWidth="1"/>
    <col min="7" max="7" width="14.109375" bestFit="1" customWidth="1"/>
    <col min="8" max="8" width="21" bestFit="1" customWidth="1"/>
    <col min="9" max="9" width="15.44140625" bestFit="1" customWidth="1"/>
    <col min="10" max="10" width="14.44140625" bestFit="1" customWidth="1"/>
    <col min="11" max="11" width="10.44140625" bestFit="1" customWidth="1"/>
    <col min="12" max="13" width="14.33203125" bestFit="1" customWidth="1"/>
    <col min="14" max="14" width="17.44140625" bestFit="1" customWidth="1"/>
    <col min="15" max="15" width="17.44140625" customWidth="1"/>
    <col min="16" max="16" width="22.33203125" bestFit="1" customWidth="1"/>
    <col min="17" max="17" width="19.44140625" bestFit="1" customWidth="1"/>
    <col min="18" max="18" width="13.44140625" bestFit="1" customWidth="1"/>
    <col min="19" max="19" width="23.44140625" bestFit="1" customWidth="1"/>
    <col min="20" max="20" width="18.6640625" bestFit="1" customWidth="1"/>
    <col min="21" max="21" width="19.6640625" bestFit="1" customWidth="1"/>
    <col min="22" max="22" width="15.44140625" bestFit="1" customWidth="1"/>
    <col min="23" max="23" width="15.33203125" bestFit="1" customWidth="1"/>
  </cols>
  <sheetData>
    <row r="1" spans="1:23" ht="15.6" x14ac:dyDescent="0.3">
      <c r="Q1" s="76" t="s">
        <v>152</v>
      </c>
      <c r="T1" t="s">
        <v>159</v>
      </c>
      <c r="V1" t="s">
        <v>160</v>
      </c>
    </row>
    <row r="2" spans="1:23" s="75" customFormat="1" ht="15.6" x14ac:dyDescent="0.3">
      <c r="A2" s="72" t="s">
        <v>23</v>
      </c>
      <c r="B2" s="73" t="s">
        <v>24</v>
      </c>
      <c r="C2" s="73" t="s">
        <v>25</v>
      </c>
      <c r="D2" s="74" t="s">
        <v>137</v>
      </c>
      <c r="E2" s="74" t="s">
        <v>138</v>
      </c>
      <c r="F2" s="74" t="s">
        <v>158</v>
      </c>
      <c r="G2" s="76" t="s">
        <v>139</v>
      </c>
      <c r="H2" s="76" t="s">
        <v>148</v>
      </c>
      <c r="I2" s="76" t="s">
        <v>140</v>
      </c>
      <c r="J2" s="77" t="s">
        <v>141</v>
      </c>
      <c r="K2" s="77" t="s">
        <v>144</v>
      </c>
      <c r="L2" s="77" t="s">
        <v>156</v>
      </c>
      <c r="M2" s="74" t="s">
        <v>142</v>
      </c>
      <c r="N2" s="74" t="s">
        <v>145</v>
      </c>
      <c r="O2" s="74" t="s">
        <v>157</v>
      </c>
      <c r="P2" s="76" t="s">
        <v>147</v>
      </c>
      <c r="Q2" s="76" t="s">
        <v>150</v>
      </c>
      <c r="R2" s="76" t="s">
        <v>151</v>
      </c>
      <c r="S2" s="76" t="s">
        <v>153</v>
      </c>
      <c r="T2" s="76" t="s">
        <v>149</v>
      </c>
      <c r="U2" s="76" t="s">
        <v>154</v>
      </c>
      <c r="V2" s="76" t="s">
        <v>59</v>
      </c>
      <c r="W2" s="76" t="s">
        <v>155</v>
      </c>
    </row>
    <row r="3" spans="1:23" x14ac:dyDescent="0.3">
      <c r="A3" s="69">
        <f>'group input'!C41</f>
        <v>0</v>
      </c>
      <c r="B3">
        <f>'group input'!D41</f>
        <v>0</v>
      </c>
      <c r="C3">
        <f>'group input'!E41</f>
        <v>0</v>
      </c>
      <c r="D3">
        <f ca="1">IF(B3&gt;0,B3,IF(A3&gt;0,(YEAR(TODAY()-A3)-1900),0))</f>
        <v>0</v>
      </c>
      <c r="E3">
        <f>IF(OR(A3&lt;&gt;0,B3&lt;&gt;0),1,0)</f>
        <v>0</v>
      </c>
      <c r="F3">
        <f>IF(E3=1,1,0)</f>
        <v>0</v>
      </c>
      <c r="G3" t="str">
        <f>'group input'!$D$12</f>
        <v>None</v>
      </c>
      <c r="H3">
        <f>IF(ROUNDUP(C3,-3)&gt;75000,75000,ROUNDUP(C3,-3))</f>
        <v>0</v>
      </c>
      <c r="I3" t="str">
        <f>'group input'!$D$18</f>
        <v>No</v>
      </c>
      <c r="J3" t="str">
        <f>'group input'!$D$23</f>
        <v>None</v>
      </c>
      <c r="K3" s="71">
        <f>IF((C3/52)*0.6667&gt;1000,1000,(C3/52)*0.6667)</f>
        <v>0</v>
      </c>
      <c r="L3" s="71">
        <f>(IF(AND(J3&lt;&gt;"None",E3&lt;&gt;0),VLOOKUP(J3,STD_Rates_lookup,2,FALSE),0))*(K3/10)</f>
        <v>0</v>
      </c>
      <c r="M3" t="str">
        <f>'group input'!$D$30</f>
        <v>None</v>
      </c>
      <c r="N3" s="71">
        <f>IF(C3/12&gt;10000,10000,C3/12)</f>
        <v>0</v>
      </c>
      <c r="O3" s="71">
        <f t="shared" ref="O3:O34" si="0">(IF(AND(M3&lt;&gt;"None",E3&lt;&gt;0),VLOOKUP(M3,LTD_Rates_lookup,2,FALSE),0))*(N3/100)</f>
        <v>0</v>
      </c>
      <c r="P3">
        <f ca="1">IF(D3=0,0,VLOOKUP(D3,life_age_reduction,4,FALSE))</f>
        <v>0</v>
      </c>
      <c r="Q3">
        <f>IF(G3="A",H3,0)</f>
        <v>0</v>
      </c>
      <c r="R3">
        <f t="shared" ref="R3:R34" si="1">IF(OR(G3="B",G3="C",G3="D"),VLOOKUP(G3,summary_benefit_lookup,2,FALSE),0)</f>
        <v>0</v>
      </c>
      <c r="S3">
        <f>R3+Q3</f>
        <v>0</v>
      </c>
      <c r="T3">
        <f>IF(E3&gt;0,S3-(P3*S3),0)</f>
        <v>0</v>
      </c>
      <c r="U3" s="78">
        <f>IF(E3&gt;0,(T3*'summary lookup and rates'!$C$5)/1000,0)</f>
        <v>0</v>
      </c>
      <c r="V3" s="78">
        <f>(T3*'summary lookup and rates'!$C$6)/1000</f>
        <v>0</v>
      </c>
      <c r="W3">
        <f>IF('group input'!D$18="Yes",'summary lookup and rates'!$C$7,0)</f>
        <v>0</v>
      </c>
    </row>
    <row r="4" spans="1:23" x14ac:dyDescent="0.3">
      <c r="A4" s="69">
        <f>'group input'!C42</f>
        <v>0</v>
      </c>
      <c r="B4">
        <f>'group input'!D42</f>
        <v>0</v>
      </c>
      <c r="C4">
        <f>'group input'!E42</f>
        <v>0</v>
      </c>
      <c r="D4">
        <f t="shared" ref="D4:D67" ca="1" si="2">IF(B4&gt;0,B4,IF(A4&gt;0,(YEAR(TODAY()-A4)-1900),0))</f>
        <v>0</v>
      </c>
      <c r="E4">
        <f t="shared" ref="E4:E67" si="3">IF(OR(A4&lt;&gt;0,B4&lt;&gt;0),1,0)</f>
        <v>0</v>
      </c>
      <c r="F4">
        <f>IF(E4=1,F3+1,0)</f>
        <v>0</v>
      </c>
      <c r="G4" t="str">
        <f>'group input'!$D$12</f>
        <v>None</v>
      </c>
      <c r="H4">
        <f t="shared" ref="H4:H67" si="4">IF(ROUNDUP(C4,-3)&gt;75000,75000,ROUNDUP(C4,-3))</f>
        <v>0</v>
      </c>
      <c r="I4" t="str">
        <f>'group input'!$D$18</f>
        <v>No</v>
      </c>
      <c r="J4" t="str">
        <f>'group input'!$D$23</f>
        <v>None</v>
      </c>
      <c r="K4" s="71">
        <f t="shared" ref="K4:K67" si="5">IF((C4/52)*0.6667&gt;1000,1000,(C4/52)*0.6667)</f>
        <v>0</v>
      </c>
      <c r="L4" s="71">
        <f t="shared" ref="L4:L34" si="6">(IF(AND(J4&lt;&gt;"None",E4&lt;&gt;0),VLOOKUP(J4,STD_Rates_lookup,2,FALSE),0))*(K4/10)</f>
        <v>0</v>
      </c>
      <c r="M4" t="str">
        <f>'group input'!$D$30</f>
        <v>None</v>
      </c>
      <c r="N4" s="71">
        <f t="shared" ref="N4:N67" si="7">IF(C4/12&gt;10000,10000,C4/12)</f>
        <v>0</v>
      </c>
      <c r="O4" s="71">
        <f t="shared" si="0"/>
        <v>0</v>
      </c>
      <c r="P4">
        <f t="shared" ref="P4:P34" ca="1" si="8">IF(D4=0,0,VLOOKUP(D4,life_age_reduction,4,FALSE))</f>
        <v>0</v>
      </c>
      <c r="Q4">
        <f t="shared" ref="Q4:Q67" si="9">IF(G4="A",H4,0)</f>
        <v>0</v>
      </c>
      <c r="R4">
        <f t="shared" si="1"/>
        <v>0</v>
      </c>
      <c r="S4">
        <f t="shared" ref="S4:S67" si="10">R4+Q4</f>
        <v>0</v>
      </c>
      <c r="T4">
        <f t="shared" ref="T4:T67" si="11">IF(E4&gt;0,S4-(P4*S4),0)</f>
        <v>0</v>
      </c>
      <c r="U4" s="78">
        <f>IF(E4&gt;0,(T4*'summary lookup and rates'!$C$5)/1000,0)</f>
        <v>0</v>
      </c>
      <c r="V4" s="78">
        <f>(T4*'summary lookup and rates'!$C$6)/1000</f>
        <v>0</v>
      </c>
      <c r="W4">
        <f>IF('group input'!D$18="Yes",'summary lookup and rates'!$C$7,0)</f>
        <v>0</v>
      </c>
    </row>
    <row r="5" spans="1:23" x14ac:dyDescent="0.3">
      <c r="A5" s="69">
        <f>'group input'!C43</f>
        <v>0</v>
      </c>
      <c r="B5">
        <f>'group input'!D43</f>
        <v>0</v>
      </c>
      <c r="C5">
        <f>'group input'!E43</f>
        <v>0</v>
      </c>
      <c r="D5">
        <f t="shared" ca="1" si="2"/>
        <v>0</v>
      </c>
      <c r="E5">
        <f t="shared" si="3"/>
        <v>0</v>
      </c>
      <c r="F5">
        <f t="shared" ref="F5:F68" si="12">IF(E5=1,F4+1,0)</f>
        <v>0</v>
      </c>
      <c r="G5" t="str">
        <f>'group input'!$D$12</f>
        <v>None</v>
      </c>
      <c r="H5">
        <f t="shared" si="4"/>
        <v>0</v>
      </c>
      <c r="I5" t="str">
        <f>'group input'!$D$18</f>
        <v>No</v>
      </c>
      <c r="J5" t="str">
        <f>'group input'!$D$23</f>
        <v>None</v>
      </c>
      <c r="K5" s="71">
        <f t="shared" si="5"/>
        <v>0</v>
      </c>
      <c r="L5" s="71">
        <f t="shared" si="6"/>
        <v>0</v>
      </c>
      <c r="M5" t="str">
        <f>'group input'!$D$30</f>
        <v>None</v>
      </c>
      <c r="N5" s="71">
        <f t="shared" si="7"/>
        <v>0</v>
      </c>
      <c r="O5" s="71">
        <f t="shared" si="0"/>
        <v>0</v>
      </c>
      <c r="P5">
        <f t="shared" ca="1" si="8"/>
        <v>0</v>
      </c>
      <c r="Q5">
        <f t="shared" si="9"/>
        <v>0</v>
      </c>
      <c r="R5">
        <f t="shared" si="1"/>
        <v>0</v>
      </c>
      <c r="S5">
        <f t="shared" si="10"/>
        <v>0</v>
      </c>
      <c r="T5">
        <f t="shared" si="11"/>
        <v>0</v>
      </c>
      <c r="U5" s="78">
        <f>IF(E5&gt;0,(T5*'summary lookup and rates'!$C$5)/1000,0)</f>
        <v>0</v>
      </c>
      <c r="V5" s="78">
        <f>(T5*'summary lookup and rates'!$C$6)/1000</f>
        <v>0</v>
      </c>
      <c r="W5">
        <f>IF('group input'!D$18="Yes",'summary lookup and rates'!$C$7,0)</f>
        <v>0</v>
      </c>
    </row>
    <row r="6" spans="1:23" x14ac:dyDescent="0.3">
      <c r="A6" s="69">
        <f>'group input'!C44</f>
        <v>0</v>
      </c>
      <c r="B6">
        <f>'group input'!D44</f>
        <v>0</v>
      </c>
      <c r="C6">
        <f>'group input'!E44</f>
        <v>0</v>
      </c>
      <c r="D6">
        <f t="shared" ca="1" si="2"/>
        <v>0</v>
      </c>
      <c r="E6">
        <f t="shared" si="3"/>
        <v>0</v>
      </c>
      <c r="F6">
        <f t="shared" si="12"/>
        <v>0</v>
      </c>
      <c r="G6" t="str">
        <f>'group input'!$D$12</f>
        <v>None</v>
      </c>
      <c r="H6">
        <f t="shared" si="4"/>
        <v>0</v>
      </c>
      <c r="I6" t="str">
        <f>'group input'!$D$18</f>
        <v>No</v>
      </c>
      <c r="J6" t="str">
        <f>'group input'!$D$23</f>
        <v>None</v>
      </c>
      <c r="K6" s="71">
        <f t="shared" si="5"/>
        <v>0</v>
      </c>
      <c r="L6" s="71">
        <f t="shared" si="6"/>
        <v>0</v>
      </c>
      <c r="M6" t="str">
        <f>'group input'!$D$30</f>
        <v>None</v>
      </c>
      <c r="N6" s="71">
        <f t="shared" si="7"/>
        <v>0</v>
      </c>
      <c r="O6" s="71">
        <f t="shared" si="0"/>
        <v>0</v>
      </c>
      <c r="P6">
        <f t="shared" ca="1" si="8"/>
        <v>0</v>
      </c>
      <c r="Q6">
        <f t="shared" si="9"/>
        <v>0</v>
      </c>
      <c r="R6">
        <f t="shared" si="1"/>
        <v>0</v>
      </c>
      <c r="S6">
        <f t="shared" si="10"/>
        <v>0</v>
      </c>
      <c r="T6">
        <f t="shared" si="11"/>
        <v>0</v>
      </c>
      <c r="U6" s="78">
        <f>IF(E6&gt;0,(T6*'summary lookup and rates'!$C$5)/1000,0)</f>
        <v>0</v>
      </c>
      <c r="V6" s="78">
        <f>(T6*'summary lookup and rates'!$C$6)/1000</f>
        <v>0</v>
      </c>
      <c r="W6">
        <f>IF('group input'!D$18="Yes",'summary lookup and rates'!$C$7,0)</f>
        <v>0</v>
      </c>
    </row>
    <row r="7" spans="1:23" x14ac:dyDescent="0.3">
      <c r="A7" s="69">
        <f>'group input'!C45</f>
        <v>0</v>
      </c>
      <c r="B7">
        <f>'group input'!D45</f>
        <v>0</v>
      </c>
      <c r="C7">
        <f>'group input'!E45</f>
        <v>0</v>
      </c>
      <c r="D7">
        <f t="shared" ca="1" si="2"/>
        <v>0</v>
      </c>
      <c r="E7">
        <f t="shared" si="3"/>
        <v>0</v>
      </c>
      <c r="F7">
        <f t="shared" si="12"/>
        <v>0</v>
      </c>
      <c r="G7" t="str">
        <f>'group input'!$D$12</f>
        <v>None</v>
      </c>
      <c r="H7">
        <f t="shared" si="4"/>
        <v>0</v>
      </c>
      <c r="I7" t="str">
        <f>'group input'!$D$18</f>
        <v>No</v>
      </c>
      <c r="J7" t="str">
        <f>'group input'!$D$23</f>
        <v>None</v>
      </c>
      <c r="K7" s="71">
        <f t="shared" si="5"/>
        <v>0</v>
      </c>
      <c r="L7" s="71">
        <f t="shared" si="6"/>
        <v>0</v>
      </c>
      <c r="M7" t="str">
        <f>'group input'!$D$30</f>
        <v>None</v>
      </c>
      <c r="N7" s="71">
        <f t="shared" si="7"/>
        <v>0</v>
      </c>
      <c r="O7" s="71">
        <f t="shared" si="0"/>
        <v>0</v>
      </c>
      <c r="P7">
        <f t="shared" ca="1" si="8"/>
        <v>0</v>
      </c>
      <c r="Q7">
        <f t="shared" si="9"/>
        <v>0</v>
      </c>
      <c r="R7">
        <f t="shared" si="1"/>
        <v>0</v>
      </c>
      <c r="S7">
        <f t="shared" si="10"/>
        <v>0</v>
      </c>
      <c r="T7">
        <f t="shared" si="11"/>
        <v>0</v>
      </c>
      <c r="U7" s="78">
        <f>IF(E7&gt;0,(T7*'summary lookup and rates'!$C$5)/1000,0)</f>
        <v>0</v>
      </c>
      <c r="V7" s="78">
        <f>(T7*'summary lookup and rates'!$C$6)/1000</f>
        <v>0</v>
      </c>
      <c r="W7">
        <f>IF('group input'!D$18="Yes",'summary lookup and rates'!$C$7,0)</f>
        <v>0</v>
      </c>
    </row>
    <row r="8" spans="1:23" x14ac:dyDescent="0.3">
      <c r="A8" s="69">
        <f>'group input'!C46</f>
        <v>0</v>
      </c>
      <c r="B8">
        <f>'group input'!D46</f>
        <v>0</v>
      </c>
      <c r="C8">
        <f>'group input'!E46</f>
        <v>0</v>
      </c>
      <c r="D8">
        <f t="shared" ca="1" si="2"/>
        <v>0</v>
      </c>
      <c r="E8">
        <f t="shared" si="3"/>
        <v>0</v>
      </c>
      <c r="F8">
        <f t="shared" si="12"/>
        <v>0</v>
      </c>
      <c r="G8" t="str">
        <f>'group input'!$D$12</f>
        <v>None</v>
      </c>
      <c r="H8">
        <f t="shared" si="4"/>
        <v>0</v>
      </c>
      <c r="I8" t="str">
        <f>'group input'!$D$18</f>
        <v>No</v>
      </c>
      <c r="J8" t="str">
        <f>'group input'!$D$23</f>
        <v>None</v>
      </c>
      <c r="K8" s="71">
        <f t="shared" si="5"/>
        <v>0</v>
      </c>
      <c r="L8" s="71">
        <f t="shared" si="6"/>
        <v>0</v>
      </c>
      <c r="M8" t="str">
        <f>'group input'!$D$30</f>
        <v>None</v>
      </c>
      <c r="N8" s="71">
        <f t="shared" si="7"/>
        <v>0</v>
      </c>
      <c r="O8" s="71">
        <f t="shared" si="0"/>
        <v>0</v>
      </c>
      <c r="P8">
        <f t="shared" ca="1" si="8"/>
        <v>0</v>
      </c>
      <c r="Q8">
        <f t="shared" si="9"/>
        <v>0</v>
      </c>
      <c r="R8">
        <f t="shared" si="1"/>
        <v>0</v>
      </c>
      <c r="S8">
        <f t="shared" si="10"/>
        <v>0</v>
      </c>
      <c r="T8">
        <f t="shared" si="11"/>
        <v>0</v>
      </c>
      <c r="U8" s="78">
        <f>IF(E8&gt;0,(T8*'summary lookup and rates'!$C$5)/1000,0)</f>
        <v>0</v>
      </c>
      <c r="V8" s="78">
        <f>(T8*'summary lookup and rates'!$C$6)/1000</f>
        <v>0</v>
      </c>
      <c r="W8">
        <f>IF('group input'!D$18="Yes",'summary lookup and rates'!$C$7,0)</f>
        <v>0</v>
      </c>
    </row>
    <row r="9" spans="1:23" x14ac:dyDescent="0.3">
      <c r="A9" s="69">
        <f>'group input'!C47</f>
        <v>0</v>
      </c>
      <c r="B9">
        <f>'group input'!D47</f>
        <v>0</v>
      </c>
      <c r="C9">
        <f>'group input'!E47</f>
        <v>0</v>
      </c>
      <c r="D9">
        <f t="shared" ca="1" si="2"/>
        <v>0</v>
      </c>
      <c r="E9">
        <f t="shared" si="3"/>
        <v>0</v>
      </c>
      <c r="F9">
        <f t="shared" si="12"/>
        <v>0</v>
      </c>
      <c r="G9" t="str">
        <f>'group input'!$D$12</f>
        <v>None</v>
      </c>
      <c r="H9">
        <f t="shared" si="4"/>
        <v>0</v>
      </c>
      <c r="I9" t="str">
        <f>'group input'!$D$18</f>
        <v>No</v>
      </c>
      <c r="J9" t="str">
        <f>'group input'!$D$23</f>
        <v>None</v>
      </c>
      <c r="K9" s="71">
        <f t="shared" si="5"/>
        <v>0</v>
      </c>
      <c r="L9" s="71">
        <f t="shared" si="6"/>
        <v>0</v>
      </c>
      <c r="M9" t="str">
        <f>'group input'!$D$30</f>
        <v>None</v>
      </c>
      <c r="N9" s="71">
        <f t="shared" si="7"/>
        <v>0</v>
      </c>
      <c r="O9" s="71">
        <f t="shared" si="0"/>
        <v>0</v>
      </c>
      <c r="P9">
        <f t="shared" ca="1" si="8"/>
        <v>0</v>
      </c>
      <c r="Q9">
        <f t="shared" si="9"/>
        <v>0</v>
      </c>
      <c r="R9">
        <f t="shared" si="1"/>
        <v>0</v>
      </c>
      <c r="S9">
        <f t="shared" si="10"/>
        <v>0</v>
      </c>
      <c r="T9">
        <f t="shared" si="11"/>
        <v>0</v>
      </c>
      <c r="U9" s="78">
        <f>IF(E9&gt;0,(T9*'summary lookup and rates'!$C$5)/1000,0)</f>
        <v>0</v>
      </c>
      <c r="V9" s="78">
        <f>(T9*'summary lookup and rates'!$C$6)/1000</f>
        <v>0</v>
      </c>
      <c r="W9">
        <f>IF('group input'!D$18="Yes",'summary lookup and rates'!$C$7,0)</f>
        <v>0</v>
      </c>
    </row>
    <row r="10" spans="1:23" x14ac:dyDescent="0.3">
      <c r="A10" s="69">
        <f>'group input'!C48</f>
        <v>0</v>
      </c>
      <c r="B10">
        <f>'group input'!D48</f>
        <v>0</v>
      </c>
      <c r="C10">
        <f>'group input'!E48</f>
        <v>0</v>
      </c>
      <c r="D10">
        <f t="shared" ca="1" si="2"/>
        <v>0</v>
      </c>
      <c r="E10">
        <f t="shared" si="3"/>
        <v>0</v>
      </c>
      <c r="F10">
        <f t="shared" si="12"/>
        <v>0</v>
      </c>
      <c r="G10" t="str">
        <f>'group input'!$D$12</f>
        <v>None</v>
      </c>
      <c r="H10">
        <f t="shared" si="4"/>
        <v>0</v>
      </c>
      <c r="I10" t="str">
        <f>'group input'!$D$18</f>
        <v>No</v>
      </c>
      <c r="J10" t="str">
        <f>'group input'!$D$23</f>
        <v>None</v>
      </c>
      <c r="K10" s="71">
        <f t="shared" si="5"/>
        <v>0</v>
      </c>
      <c r="L10" s="71">
        <f t="shared" si="6"/>
        <v>0</v>
      </c>
      <c r="M10" t="str">
        <f>'group input'!$D$30</f>
        <v>None</v>
      </c>
      <c r="N10" s="71">
        <f t="shared" si="7"/>
        <v>0</v>
      </c>
      <c r="O10" s="71">
        <f t="shared" si="0"/>
        <v>0</v>
      </c>
      <c r="P10">
        <f t="shared" ca="1" si="8"/>
        <v>0</v>
      </c>
      <c r="Q10">
        <f t="shared" si="9"/>
        <v>0</v>
      </c>
      <c r="R10">
        <f t="shared" si="1"/>
        <v>0</v>
      </c>
      <c r="S10">
        <f t="shared" si="10"/>
        <v>0</v>
      </c>
      <c r="T10">
        <f t="shared" si="11"/>
        <v>0</v>
      </c>
      <c r="U10" s="78">
        <f>IF(E10&gt;0,(T10*'summary lookup and rates'!$C$5)/1000,0)</f>
        <v>0</v>
      </c>
      <c r="V10" s="78">
        <f>(T10*'summary lookup and rates'!$C$6)/1000</f>
        <v>0</v>
      </c>
      <c r="W10">
        <f>IF('group input'!D$18="Yes",'summary lookup and rates'!$C$7,0)</f>
        <v>0</v>
      </c>
    </row>
    <row r="11" spans="1:23" x14ac:dyDescent="0.3">
      <c r="A11" s="69">
        <f>'group input'!C49</f>
        <v>0</v>
      </c>
      <c r="B11">
        <f>'group input'!D49</f>
        <v>0</v>
      </c>
      <c r="C11">
        <f>'group input'!E49</f>
        <v>0</v>
      </c>
      <c r="D11">
        <f t="shared" ca="1" si="2"/>
        <v>0</v>
      </c>
      <c r="E11">
        <f t="shared" si="3"/>
        <v>0</v>
      </c>
      <c r="F11">
        <f t="shared" si="12"/>
        <v>0</v>
      </c>
      <c r="G11" t="str">
        <f>'group input'!$D$12</f>
        <v>None</v>
      </c>
      <c r="H11">
        <f t="shared" si="4"/>
        <v>0</v>
      </c>
      <c r="I11" t="str">
        <f>'group input'!$D$18</f>
        <v>No</v>
      </c>
      <c r="J11" t="str">
        <f>'group input'!$D$23</f>
        <v>None</v>
      </c>
      <c r="K11" s="71">
        <f t="shared" si="5"/>
        <v>0</v>
      </c>
      <c r="L11" s="71">
        <f t="shared" si="6"/>
        <v>0</v>
      </c>
      <c r="M11" t="str">
        <f>'group input'!$D$30</f>
        <v>None</v>
      </c>
      <c r="N11" s="71">
        <f t="shared" si="7"/>
        <v>0</v>
      </c>
      <c r="O11" s="71">
        <f t="shared" si="0"/>
        <v>0</v>
      </c>
      <c r="P11">
        <f t="shared" ca="1" si="8"/>
        <v>0</v>
      </c>
      <c r="Q11">
        <f t="shared" si="9"/>
        <v>0</v>
      </c>
      <c r="R11">
        <f t="shared" si="1"/>
        <v>0</v>
      </c>
      <c r="S11">
        <f t="shared" si="10"/>
        <v>0</v>
      </c>
      <c r="T11">
        <f t="shared" si="11"/>
        <v>0</v>
      </c>
      <c r="U11" s="78">
        <f>IF(E11&gt;0,(T11*'summary lookup and rates'!$C$5)/1000,0)</f>
        <v>0</v>
      </c>
      <c r="V11" s="78">
        <f>(T11*'summary lookup and rates'!$C$6)/1000</f>
        <v>0</v>
      </c>
      <c r="W11">
        <f>IF('group input'!D$18="Yes",'summary lookup and rates'!$C$7,0)</f>
        <v>0</v>
      </c>
    </row>
    <row r="12" spans="1:23" x14ac:dyDescent="0.3">
      <c r="A12" s="69">
        <f>'group input'!C50</f>
        <v>0</v>
      </c>
      <c r="B12">
        <f>'group input'!D50</f>
        <v>0</v>
      </c>
      <c r="C12">
        <f>'group input'!E50</f>
        <v>0</v>
      </c>
      <c r="D12">
        <f t="shared" ca="1" si="2"/>
        <v>0</v>
      </c>
      <c r="E12">
        <f t="shared" si="3"/>
        <v>0</v>
      </c>
      <c r="F12">
        <f t="shared" si="12"/>
        <v>0</v>
      </c>
      <c r="G12" t="str">
        <f>'group input'!$D$12</f>
        <v>None</v>
      </c>
      <c r="H12">
        <f t="shared" si="4"/>
        <v>0</v>
      </c>
      <c r="I12" t="str">
        <f>'group input'!$D$18</f>
        <v>No</v>
      </c>
      <c r="J12" t="str">
        <f>'group input'!$D$23</f>
        <v>None</v>
      </c>
      <c r="K12" s="71">
        <f t="shared" si="5"/>
        <v>0</v>
      </c>
      <c r="L12" s="71">
        <f t="shared" si="6"/>
        <v>0</v>
      </c>
      <c r="M12" t="str">
        <f>'group input'!$D$30</f>
        <v>None</v>
      </c>
      <c r="N12" s="71">
        <f t="shared" si="7"/>
        <v>0</v>
      </c>
      <c r="O12" s="71">
        <f t="shared" si="0"/>
        <v>0</v>
      </c>
      <c r="P12">
        <f t="shared" ca="1" si="8"/>
        <v>0</v>
      </c>
      <c r="Q12">
        <f t="shared" si="9"/>
        <v>0</v>
      </c>
      <c r="R12">
        <f t="shared" si="1"/>
        <v>0</v>
      </c>
      <c r="S12">
        <f t="shared" si="10"/>
        <v>0</v>
      </c>
      <c r="T12">
        <f t="shared" si="11"/>
        <v>0</v>
      </c>
      <c r="U12" s="78">
        <f>IF(E12&gt;0,(T12*'summary lookup and rates'!$C$5)/1000,0)</f>
        <v>0</v>
      </c>
      <c r="V12" s="78">
        <f>(T12*'summary lookup and rates'!$C$6)/1000</f>
        <v>0</v>
      </c>
      <c r="W12">
        <f>IF('group input'!D$18="Yes",'summary lookup and rates'!$C$7,0)</f>
        <v>0</v>
      </c>
    </row>
    <row r="13" spans="1:23" x14ac:dyDescent="0.3">
      <c r="A13" s="69">
        <f>'group input'!C51</f>
        <v>0</v>
      </c>
      <c r="B13">
        <f>'group input'!D51</f>
        <v>0</v>
      </c>
      <c r="C13">
        <f>'group input'!E51</f>
        <v>0</v>
      </c>
      <c r="D13">
        <f t="shared" ca="1" si="2"/>
        <v>0</v>
      </c>
      <c r="E13">
        <f t="shared" si="3"/>
        <v>0</v>
      </c>
      <c r="F13">
        <f t="shared" si="12"/>
        <v>0</v>
      </c>
      <c r="G13" t="str">
        <f>'group input'!$D$12</f>
        <v>None</v>
      </c>
      <c r="H13">
        <f t="shared" si="4"/>
        <v>0</v>
      </c>
      <c r="I13" t="str">
        <f>'group input'!$D$18</f>
        <v>No</v>
      </c>
      <c r="J13" t="str">
        <f>'group input'!$D$23</f>
        <v>None</v>
      </c>
      <c r="K13" s="71">
        <f t="shared" si="5"/>
        <v>0</v>
      </c>
      <c r="L13" s="71">
        <f t="shared" si="6"/>
        <v>0</v>
      </c>
      <c r="M13" t="str">
        <f>'group input'!$D$30</f>
        <v>None</v>
      </c>
      <c r="N13" s="71">
        <f t="shared" si="7"/>
        <v>0</v>
      </c>
      <c r="O13" s="71">
        <f t="shared" si="0"/>
        <v>0</v>
      </c>
      <c r="P13">
        <f t="shared" ca="1" si="8"/>
        <v>0</v>
      </c>
      <c r="Q13">
        <f t="shared" si="9"/>
        <v>0</v>
      </c>
      <c r="R13">
        <f t="shared" si="1"/>
        <v>0</v>
      </c>
      <c r="S13">
        <f t="shared" si="10"/>
        <v>0</v>
      </c>
      <c r="T13">
        <f t="shared" si="11"/>
        <v>0</v>
      </c>
      <c r="U13" s="78">
        <f>IF(E13&gt;0,(T13*'summary lookup and rates'!$C$5)/1000,0)</f>
        <v>0</v>
      </c>
      <c r="V13" s="78">
        <f>(T13*'summary lookup and rates'!$C$6)/1000</f>
        <v>0</v>
      </c>
      <c r="W13">
        <f>IF('group input'!D$18="Yes",'summary lookup and rates'!$C$7,0)</f>
        <v>0</v>
      </c>
    </row>
    <row r="14" spans="1:23" x14ac:dyDescent="0.3">
      <c r="A14" s="69">
        <f>'group input'!C52</f>
        <v>0</v>
      </c>
      <c r="B14">
        <f>'group input'!D52</f>
        <v>0</v>
      </c>
      <c r="C14">
        <f>'group input'!E52</f>
        <v>0</v>
      </c>
      <c r="D14">
        <f t="shared" ca="1" si="2"/>
        <v>0</v>
      </c>
      <c r="E14">
        <f t="shared" si="3"/>
        <v>0</v>
      </c>
      <c r="F14">
        <f t="shared" si="12"/>
        <v>0</v>
      </c>
      <c r="G14" t="str">
        <f>'group input'!$D$12</f>
        <v>None</v>
      </c>
      <c r="H14">
        <f t="shared" si="4"/>
        <v>0</v>
      </c>
      <c r="I14" t="str">
        <f>'group input'!$D$18</f>
        <v>No</v>
      </c>
      <c r="J14" t="str">
        <f>'group input'!$D$23</f>
        <v>None</v>
      </c>
      <c r="K14" s="71">
        <f t="shared" si="5"/>
        <v>0</v>
      </c>
      <c r="L14" s="71">
        <f t="shared" si="6"/>
        <v>0</v>
      </c>
      <c r="M14" t="str">
        <f>'group input'!$D$30</f>
        <v>None</v>
      </c>
      <c r="N14" s="71">
        <f t="shared" si="7"/>
        <v>0</v>
      </c>
      <c r="O14" s="71">
        <f t="shared" si="0"/>
        <v>0</v>
      </c>
      <c r="P14">
        <f t="shared" ca="1" si="8"/>
        <v>0</v>
      </c>
      <c r="Q14">
        <f t="shared" si="9"/>
        <v>0</v>
      </c>
      <c r="R14">
        <f t="shared" si="1"/>
        <v>0</v>
      </c>
      <c r="S14">
        <f t="shared" si="10"/>
        <v>0</v>
      </c>
      <c r="T14">
        <f t="shared" si="11"/>
        <v>0</v>
      </c>
      <c r="U14" s="78">
        <f>IF(E14&gt;0,(T14*'summary lookup and rates'!$C$5)/1000,0)</f>
        <v>0</v>
      </c>
      <c r="V14" s="78">
        <f>(T14*'summary lookup and rates'!$C$6)/1000</f>
        <v>0</v>
      </c>
      <c r="W14">
        <f>IF('group input'!D$18="Yes",'summary lookup and rates'!$C$7,0)</f>
        <v>0</v>
      </c>
    </row>
    <row r="15" spans="1:23" x14ac:dyDescent="0.3">
      <c r="A15" s="69">
        <f>'group input'!C53</f>
        <v>0</v>
      </c>
      <c r="B15">
        <f>'group input'!D53</f>
        <v>0</v>
      </c>
      <c r="C15">
        <f>'group input'!E53</f>
        <v>0</v>
      </c>
      <c r="D15">
        <f t="shared" ca="1" si="2"/>
        <v>0</v>
      </c>
      <c r="E15">
        <f t="shared" si="3"/>
        <v>0</v>
      </c>
      <c r="F15">
        <f t="shared" si="12"/>
        <v>0</v>
      </c>
      <c r="G15" t="str">
        <f>'group input'!$D$12</f>
        <v>None</v>
      </c>
      <c r="H15">
        <f t="shared" si="4"/>
        <v>0</v>
      </c>
      <c r="I15" t="str">
        <f>'group input'!$D$18</f>
        <v>No</v>
      </c>
      <c r="J15" t="str">
        <f>'group input'!$D$23</f>
        <v>None</v>
      </c>
      <c r="K15" s="71">
        <f t="shared" si="5"/>
        <v>0</v>
      </c>
      <c r="L15" s="71">
        <f t="shared" si="6"/>
        <v>0</v>
      </c>
      <c r="M15" t="str">
        <f>'group input'!$D$30</f>
        <v>None</v>
      </c>
      <c r="N15" s="71">
        <f t="shared" si="7"/>
        <v>0</v>
      </c>
      <c r="O15" s="71">
        <f t="shared" si="0"/>
        <v>0</v>
      </c>
      <c r="P15">
        <f t="shared" ca="1" si="8"/>
        <v>0</v>
      </c>
      <c r="Q15">
        <f t="shared" si="9"/>
        <v>0</v>
      </c>
      <c r="R15">
        <f t="shared" si="1"/>
        <v>0</v>
      </c>
      <c r="S15">
        <f t="shared" si="10"/>
        <v>0</v>
      </c>
      <c r="T15">
        <f t="shared" si="11"/>
        <v>0</v>
      </c>
      <c r="U15" s="78">
        <f>IF(E15&gt;0,(T15*'summary lookup and rates'!$C$5)/1000,0)</f>
        <v>0</v>
      </c>
      <c r="V15" s="78">
        <f>(T15*'summary lookup and rates'!$C$6)/1000</f>
        <v>0</v>
      </c>
      <c r="W15">
        <f>IF('group input'!D$18="Yes",'summary lookup and rates'!$C$7,0)</f>
        <v>0</v>
      </c>
    </row>
    <row r="16" spans="1:23" x14ac:dyDescent="0.3">
      <c r="A16" s="69">
        <f>'group input'!C54</f>
        <v>0</v>
      </c>
      <c r="B16">
        <f>'group input'!D54</f>
        <v>0</v>
      </c>
      <c r="C16">
        <f>'group input'!E54</f>
        <v>0</v>
      </c>
      <c r="D16">
        <f t="shared" ca="1" si="2"/>
        <v>0</v>
      </c>
      <c r="E16">
        <f t="shared" si="3"/>
        <v>0</v>
      </c>
      <c r="F16">
        <f t="shared" si="12"/>
        <v>0</v>
      </c>
      <c r="G16" t="str">
        <f>'group input'!$D$12</f>
        <v>None</v>
      </c>
      <c r="H16">
        <f t="shared" si="4"/>
        <v>0</v>
      </c>
      <c r="I16" t="str">
        <f>'group input'!$D$18</f>
        <v>No</v>
      </c>
      <c r="J16" t="str">
        <f>'group input'!$D$23</f>
        <v>None</v>
      </c>
      <c r="K16" s="71">
        <f t="shared" si="5"/>
        <v>0</v>
      </c>
      <c r="L16" s="71">
        <f t="shared" si="6"/>
        <v>0</v>
      </c>
      <c r="M16" t="str">
        <f>'group input'!$D$30</f>
        <v>None</v>
      </c>
      <c r="N16" s="71">
        <f t="shared" si="7"/>
        <v>0</v>
      </c>
      <c r="O16" s="71">
        <f t="shared" si="0"/>
        <v>0</v>
      </c>
      <c r="P16">
        <f t="shared" ca="1" si="8"/>
        <v>0</v>
      </c>
      <c r="Q16">
        <f t="shared" si="9"/>
        <v>0</v>
      </c>
      <c r="R16">
        <f t="shared" si="1"/>
        <v>0</v>
      </c>
      <c r="S16">
        <f t="shared" si="10"/>
        <v>0</v>
      </c>
      <c r="T16">
        <f t="shared" si="11"/>
        <v>0</v>
      </c>
      <c r="U16" s="78">
        <f>IF(E16&gt;0,(T16*'summary lookup and rates'!$C$5)/1000,0)</f>
        <v>0</v>
      </c>
      <c r="V16" s="78">
        <f>(T16*'summary lookup and rates'!$C$6)/1000</f>
        <v>0</v>
      </c>
      <c r="W16">
        <f>IF('group input'!D$18="Yes",'summary lookup and rates'!$C$7,0)</f>
        <v>0</v>
      </c>
    </row>
    <row r="17" spans="1:23" x14ac:dyDescent="0.3">
      <c r="A17" s="69">
        <f>'group input'!C55</f>
        <v>0</v>
      </c>
      <c r="B17">
        <f>'group input'!D55</f>
        <v>0</v>
      </c>
      <c r="C17">
        <f>'group input'!E55</f>
        <v>0</v>
      </c>
      <c r="D17">
        <f t="shared" ca="1" si="2"/>
        <v>0</v>
      </c>
      <c r="E17">
        <f t="shared" si="3"/>
        <v>0</v>
      </c>
      <c r="F17">
        <f t="shared" si="12"/>
        <v>0</v>
      </c>
      <c r="G17" t="str">
        <f>'group input'!$D$12</f>
        <v>None</v>
      </c>
      <c r="H17">
        <f t="shared" si="4"/>
        <v>0</v>
      </c>
      <c r="I17" t="str">
        <f>'group input'!$D$18</f>
        <v>No</v>
      </c>
      <c r="J17" t="str">
        <f>'group input'!$D$23</f>
        <v>None</v>
      </c>
      <c r="K17" s="71">
        <f t="shared" si="5"/>
        <v>0</v>
      </c>
      <c r="L17" s="71">
        <f t="shared" si="6"/>
        <v>0</v>
      </c>
      <c r="M17" t="str">
        <f>'group input'!$D$30</f>
        <v>None</v>
      </c>
      <c r="N17" s="71">
        <f t="shared" si="7"/>
        <v>0</v>
      </c>
      <c r="O17" s="71">
        <f t="shared" si="0"/>
        <v>0</v>
      </c>
      <c r="P17">
        <f t="shared" ca="1" si="8"/>
        <v>0</v>
      </c>
      <c r="Q17">
        <f t="shared" si="9"/>
        <v>0</v>
      </c>
      <c r="R17">
        <f t="shared" si="1"/>
        <v>0</v>
      </c>
      <c r="S17">
        <f t="shared" si="10"/>
        <v>0</v>
      </c>
      <c r="T17">
        <f t="shared" si="11"/>
        <v>0</v>
      </c>
      <c r="U17" s="78">
        <f>IF(E17&gt;0,(T17*'summary lookup and rates'!$C$5)/1000,0)</f>
        <v>0</v>
      </c>
      <c r="V17" s="78">
        <f>(T17*'summary lookup and rates'!$C$6)/1000</f>
        <v>0</v>
      </c>
      <c r="W17">
        <f>IF('group input'!D$18="Yes",'summary lookup and rates'!$C$7,0)</f>
        <v>0</v>
      </c>
    </row>
    <row r="18" spans="1:23" x14ac:dyDescent="0.3">
      <c r="A18" s="69">
        <f>'group input'!C56</f>
        <v>0</v>
      </c>
      <c r="B18">
        <f>'group input'!D56</f>
        <v>0</v>
      </c>
      <c r="C18">
        <f>'group input'!E56</f>
        <v>0</v>
      </c>
      <c r="D18">
        <f t="shared" ca="1" si="2"/>
        <v>0</v>
      </c>
      <c r="E18">
        <f t="shared" si="3"/>
        <v>0</v>
      </c>
      <c r="F18">
        <f t="shared" si="12"/>
        <v>0</v>
      </c>
      <c r="G18" t="str">
        <f>'group input'!$D$12</f>
        <v>None</v>
      </c>
      <c r="H18">
        <f t="shared" si="4"/>
        <v>0</v>
      </c>
      <c r="I18" t="str">
        <f>'group input'!$D$18</f>
        <v>No</v>
      </c>
      <c r="J18" t="str">
        <f>'group input'!$D$23</f>
        <v>None</v>
      </c>
      <c r="K18" s="71">
        <f t="shared" si="5"/>
        <v>0</v>
      </c>
      <c r="L18" s="71">
        <f t="shared" si="6"/>
        <v>0</v>
      </c>
      <c r="M18" t="str">
        <f>'group input'!$D$30</f>
        <v>None</v>
      </c>
      <c r="N18" s="71">
        <f t="shared" si="7"/>
        <v>0</v>
      </c>
      <c r="O18" s="71">
        <f t="shared" si="0"/>
        <v>0</v>
      </c>
      <c r="P18">
        <f t="shared" ca="1" si="8"/>
        <v>0</v>
      </c>
      <c r="Q18">
        <f t="shared" si="9"/>
        <v>0</v>
      </c>
      <c r="R18">
        <f t="shared" si="1"/>
        <v>0</v>
      </c>
      <c r="S18">
        <f t="shared" si="10"/>
        <v>0</v>
      </c>
      <c r="T18">
        <f t="shared" si="11"/>
        <v>0</v>
      </c>
      <c r="U18" s="78">
        <f>IF(E18&gt;0,(T18*'summary lookup and rates'!$C$5)/1000,0)</f>
        <v>0</v>
      </c>
      <c r="V18" s="78">
        <f>(T18*'summary lookup and rates'!$C$6)/1000</f>
        <v>0</v>
      </c>
      <c r="W18">
        <f>IF('group input'!D$18="Yes",'summary lookup and rates'!$C$7,0)</f>
        <v>0</v>
      </c>
    </row>
    <row r="19" spans="1:23" x14ac:dyDescent="0.3">
      <c r="A19" s="69">
        <f>'group input'!C57</f>
        <v>0</v>
      </c>
      <c r="B19">
        <f>'group input'!D57</f>
        <v>0</v>
      </c>
      <c r="C19">
        <f>'group input'!E57</f>
        <v>0</v>
      </c>
      <c r="D19">
        <f t="shared" ca="1" si="2"/>
        <v>0</v>
      </c>
      <c r="E19">
        <f t="shared" si="3"/>
        <v>0</v>
      </c>
      <c r="F19">
        <f t="shared" si="12"/>
        <v>0</v>
      </c>
      <c r="G19" t="str">
        <f>'group input'!$D$12</f>
        <v>None</v>
      </c>
      <c r="H19">
        <f t="shared" si="4"/>
        <v>0</v>
      </c>
      <c r="I19" t="str">
        <f>'group input'!$D$18</f>
        <v>No</v>
      </c>
      <c r="J19" t="str">
        <f>'group input'!$D$23</f>
        <v>None</v>
      </c>
      <c r="K19" s="71">
        <f t="shared" si="5"/>
        <v>0</v>
      </c>
      <c r="L19" s="71">
        <f t="shared" si="6"/>
        <v>0</v>
      </c>
      <c r="M19" t="str">
        <f>'group input'!$D$30</f>
        <v>None</v>
      </c>
      <c r="N19" s="71">
        <f t="shared" si="7"/>
        <v>0</v>
      </c>
      <c r="O19" s="71">
        <f t="shared" si="0"/>
        <v>0</v>
      </c>
      <c r="P19">
        <f t="shared" ca="1" si="8"/>
        <v>0</v>
      </c>
      <c r="Q19">
        <f t="shared" si="9"/>
        <v>0</v>
      </c>
      <c r="R19">
        <f t="shared" si="1"/>
        <v>0</v>
      </c>
      <c r="S19">
        <f t="shared" si="10"/>
        <v>0</v>
      </c>
      <c r="T19">
        <f t="shared" si="11"/>
        <v>0</v>
      </c>
      <c r="U19" s="78">
        <f>IF(E19&gt;0,(T19*'summary lookup and rates'!$C$5)/1000,0)</f>
        <v>0</v>
      </c>
      <c r="V19" s="78">
        <f>(T19*'summary lookup and rates'!$C$6)/1000</f>
        <v>0</v>
      </c>
      <c r="W19">
        <f>IF('group input'!D$18="Yes",'summary lookup and rates'!$C$7,0)</f>
        <v>0</v>
      </c>
    </row>
    <row r="20" spans="1:23" x14ac:dyDescent="0.3">
      <c r="A20" s="69">
        <f>'group input'!C58</f>
        <v>0</v>
      </c>
      <c r="B20">
        <f>'group input'!D58</f>
        <v>0</v>
      </c>
      <c r="C20">
        <f>'group input'!E58</f>
        <v>0</v>
      </c>
      <c r="D20">
        <f t="shared" ca="1" si="2"/>
        <v>0</v>
      </c>
      <c r="E20">
        <f t="shared" si="3"/>
        <v>0</v>
      </c>
      <c r="F20">
        <f t="shared" si="12"/>
        <v>0</v>
      </c>
      <c r="G20" t="str">
        <f>'group input'!$D$12</f>
        <v>None</v>
      </c>
      <c r="H20">
        <f t="shared" si="4"/>
        <v>0</v>
      </c>
      <c r="I20" t="str">
        <f>'group input'!$D$18</f>
        <v>No</v>
      </c>
      <c r="J20" t="str">
        <f>'group input'!$D$23</f>
        <v>None</v>
      </c>
      <c r="K20" s="71">
        <f t="shared" si="5"/>
        <v>0</v>
      </c>
      <c r="L20" s="71">
        <f t="shared" si="6"/>
        <v>0</v>
      </c>
      <c r="M20" t="str">
        <f>'group input'!$D$30</f>
        <v>None</v>
      </c>
      <c r="N20" s="71">
        <f t="shared" si="7"/>
        <v>0</v>
      </c>
      <c r="O20" s="71">
        <f t="shared" si="0"/>
        <v>0</v>
      </c>
      <c r="P20">
        <f t="shared" ca="1" si="8"/>
        <v>0</v>
      </c>
      <c r="Q20">
        <f t="shared" si="9"/>
        <v>0</v>
      </c>
      <c r="R20">
        <f t="shared" si="1"/>
        <v>0</v>
      </c>
      <c r="S20">
        <f t="shared" si="10"/>
        <v>0</v>
      </c>
      <c r="T20">
        <f t="shared" si="11"/>
        <v>0</v>
      </c>
      <c r="U20" s="78">
        <f>IF(E20&gt;0,(T20*'summary lookup and rates'!$C$5)/1000,0)</f>
        <v>0</v>
      </c>
      <c r="V20" s="78">
        <f>(T20*'summary lookup and rates'!$C$6)/1000</f>
        <v>0</v>
      </c>
      <c r="W20">
        <f>IF('group input'!D$18="Yes",'summary lookup and rates'!$C$7,0)</f>
        <v>0</v>
      </c>
    </row>
    <row r="21" spans="1:23" x14ac:dyDescent="0.3">
      <c r="A21" s="69">
        <f>'group input'!C59</f>
        <v>0</v>
      </c>
      <c r="B21">
        <f>'group input'!D59</f>
        <v>0</v>
      </c>
      <c r="C21">
        <f>'group input'!E59</f>
        <v>0</v>
      </c>
      <c r="D21">
        <f t="shared" ca="1" si="2"/>
        <v>0</v>
      </c>
      <c r="E21">
        <f t="shared" si="3"/>
        <v>0</v>
      </c>
      <c r="F21">
        <f t="shared" si="12"/>
        <v>0</v>
      </c>
      <c r="G21" t="str">
        <f>'group input'!$D$12</f>
        <v>None</v>
      </c>
      <c r="H21">
        <f t="shared" si="4"/>
        <v>0</v>
      </c>
      <c r="I21" t="str">
        <f>'group input'!$D$18</f>
        <v>No</v>
      </c>
      <c r="J21" t="str">
        <f>'group input'!$D$23</f>
        <v>None</v>
      </c>
      <c r="K21" s="71">
        <f t="shared" si="5"/>
        <v>0</v>
      </c>
      <c r="L21" s="71">
        <f t="shared" si="6"/>
        <v>0</v>
      </c>
      <c r="M21" t="str">
        <f>'group input'!$D$30</f>
        <v>None</v>
      </c>
      <c r="N21" s="71">
        <f t="shared" si="7"/>
        <v>0</v>
      </c>
      <c r="O21" s="71">
        <f t="shared" si="0"/>
        <v>0</v>
      </c>
      <c r="P21">
        <f t="shared" ca="1" si="8"/>
        <v>0</v>
      </c>
      <c r="Q21">
        <f t="shared" si="9"/>
        <v>0</v>
      </c>
      <c r="R21">
        <f t="shared" si="1"/>
        <v>0</v>
      </c>
      <c r="S21">
        <f t="shared" si="10"/>
        <v>0</v>
      </c>
      <c r="T21">
        <f t="shared" si="11"/>
        <v>0</v>
      </c>
      <c r="U21" s="78">
        <f>IF(E21&gt;0,(T21*'summary lookup and rates'!$C$5)/1000,0)</f>
        <v>0</v>
      </c>
      <c r="V21" s="78">
        <f>(T21*'summary lookup and rates'!$C$6)/1000</f>
        <v>0</v>
      </c>
      <c r="W21">
        <f>IF('group input'!D$18="Yes",'summary lookup and rates'!$C$7,0)</f>
        <v>0</v>
      </c>
    </row>
    <row r="22" spans="1:23" x14ac:dyDescent="0.3">
      <c r="A22" s="69">
        <f>'group input'!C60</f>
        <v>0</v>
      </c>
      <c r="B22">
        <f>'group input'!D60</f>
        <v>0</v>
      </c>
      <c r="C22">
        <f>'group input'!E60</f>
        <v>0</v>
      </c>
      <c r="D22">
        <f t="shared" ca="1" si="2"/>
        <v>0</v>
      </c>
      <c r="E22">
        <f t="shared" si="3"/>
        <v>0</v>
      </c>
      <c r="F22">
        <f t="shared" si="12"/>
        <v>0</v>
      </c>
      <c r="G22" t="str">
        <f>'group input'!$D$12</f>
        <v>None</v>
      </c>
      <c r="H22">
        <f t="shared" si="4"/>
        <v>0</v>
      </c>
      <c r="I22" t="str">
        <f>'group input'!$D$18</f>
        <v>No</v>
      </c>
      <c r="J22" t="str">
        <f>'group input'!$D$23</f>
        <v>None</v>
      </c>
      <c r="K22" s="71">
        <f t="shared" si="5"/>
        <v>0</v>
      </c>
      <c r="L22" s="71">
        <f t="shared" si="6"/>
        <v>0</v>
      </c>
      <c r="M22" t="str">
        <f>'group input'!$D$30</f>
        <v>None</v>
      </c>
      <c r="N22" s="71">
        <f t="shared" si="7"/>
        <v>0</v>
      </c>
      <c r="O22" s="71">
        <f t="shared" si="0"/>
        <v>0</v>
      </c>
      <c r="P22">
        <f t="shared" ca="1" si="8"/>
        <v>0</v>
      </c>
      <c r="Q22">
        <f t="shared" si="9"/>
        <v>0</v>
      </c>
      <c r="R22">
        <f t="shared" si="1"/>
        <v>0</v>
      </c>
      <c r="S22">
        <f t="shared" si="10"/>
        <v>0</v>
      </c>
      <c r="T22">
        <f t="shared" si="11"/>
        <v>0</v>
      </c>
      <c r="U22" s="78">
        <f>IF(E22&gt;0,(T22*'summary lookup and rates'!$C$5)/1000,0)</f>
        <v>0</v>
      </c>
      <c r="V22" s="78">
        <f>(T22*'summary lookup and rates'!$C$6)/1000</f>
        <v>0</v>
      </c>
      <c r="W22">
        <f>IF('group input'!D$18="Yes",'summary lookup and rates'!$C$7,0)</f>
        <v>0</v>
      </c>
    </row>
    <row r="23" spans="1:23" x14ac:dyDescent="0.3">
      <c r="A23" s="69">
        <f>'group input'!C61</f>
        <v>0</v>
      </c>
      <c r="B23">
        <f>'group input'!D61</f>
        <v>0</v>
      </c>
      <c r="C23">
        <f>'group input'!E61</f>
        <v>0</v>
      </c>
      <c r="D23">
        <f t="shared" ca="1" si="2"/>
        <v>0</v>
      </c>
      <c r="E23">
        <f t="shared" si="3"/>
        <v>0</v>
      </c>
      <c r="F23">
        <f t="shared" si="12"/>
        <v>0</v>
      </c>
      <c r="G23" t="str">
        <f>'group input'!$D$12</f>
        <v>None</v>
      </c>
      <c r="H23">
        <f t="shared" si="4"/>
        <v>0</v>
      </c>
      <c r="I23" t="str">
        <f>'group input'!$D$18</f>
        <v>No</v>
      </c>
      <c r="J23" t="str">
        <f>'group input'!$D$23</f>
        <v>None</v>
      </c>
      <c r="K23" s="71">
        <f t="shared" si="5"/>
        <v>0</v>
      </c>
      <c r="L23" s="71">
        <f t="shared" si="6"/>
        <v>0</v>
      </c>
      <c r="M23" t="str">
        <f>'group input'!$D$30</f>
        <v>None</v>
      </c>
      <c r="N23" s="71">
        <f t="shared" si="7"/>
        <v>0</v>
      </c>
      <c r="O23" s="71">
        <f t="shared" si="0"/>
        <v>0</v>
      </c>
      <c r="P23">
        <f t="shared" ca="1" si="8"/>
        <v>0</v>
      </c>
      <c r="Q23">
        <f t="shared" si="9"/>
        <v>0</v>
      </c>
      <c r="R23">
        <f t="shared" si="1"/>
        <v>0</v>
      </c>
      <c r="S23">
        <f t="shared" si="10"/>
        <v>0</v>
      </c>
      <c r="T23">
        <f t="shared" si="11"/>
        <v>0</v>
      </c>
      <c r="U23" s="78">
        <f>IF(E23&gt;0,(T23*'summary lookup and rates'!$C$5)/1000,0)</f>
        <v>0</v>
      </c>
      <c r="V23" s="78">
        <f>(T23*'summary lookup and rates'!$C$6)/1000</f>
        <v>0</v>
      </c>
      <c r="W23">
        <f>IF('group input'!D$18="Yes",'summary lookup and rates'!$C$7,0)</f>
        <v>0</v>
      </c>
    </row>
    <row r="24" spans="1:23" x14ac:dyDescent="0.3">
      <c r="A24" s="69">
        <f>'group input'!C62</f>
        <v>0</v>
      </c>
      <c r="B24">
        <f>'group input'!D62</f>
        <v>0</v>
      </c>
      <c r="C24">
        <f>'group input'!E62</f>
        <v>0</v>
      </c>
      <c r="D24">
        <f t="shared" ca="1" si="2"/>
        <v>0</v>
      </c>
      <c r="E24">
        <f t="shared" si="3"/>
        <v>0</v>
      </c>
      <c r="F24">
        <f t="shared" si="12"/>
        <v>0</v>
      </c>
      <c r="G24" t="str">
        <f>'group input'!$D$12</f>
        <v>None</v>
      </c>
      <c r="H24">
        <f t="shared" si="4"/>
        <v>0</v>
      </c>
      <c r="I24" t="str">
        <f>'group input'!$D$18</f>
        <v>No</v>
      </c>
      <c r="J24" t="str">
        <f>'group input'!$D$23</f>
        <v>None</v>
      </c>
      <c r="K24" s="71">
        <f t="shared" si="5"/>
        <v>0</v>
      </c>
      <c r="L24" s="71">
        <f t="shared" si="6"/>
        <v>0</v>
      </c>
      <c r="M24" t="str">
        <f>'group input'!$D$30</f>
        <v>None</v>
      </c>
      <c r="N24" s="71">
        <f t="shared" si="7"/>
        <v>0</v>
      </c>
      <c r="O24" s="71">
        <f t="shared" si="0"/>
        <v>0</v>
      </c>
      <c r="P24">
        <f t="shared" ca="1" si="8"/>
        <v>0</v>
      </c>
      <c r="Q24">
        <f t="shared" si="9"/>
        <v>0</v>
      </c>
      <c r="R24">
        <f t="shared" si="1"/>
        <v>0</v>
      </c>
      <c r="S24">
        <f t="shared" si="10"/>
        <v>0</v>
      </c>
      <c r="T24">
        <f t="shared" si="11"/>
        <v>0</v>
      </c>
      <c r="U24" s="78">
        <f>IF(E24&gt;0,(T24*'summary lookup and rates'!$C$5)/1000,0)</f>
        <v>0</v>
      </c>
      <c r="V24" s="78">
        <f>(T24*'summary lookup and rates'!$C$6)/1000</f>
        <v>0</v>
      </c>
      <c r="W24">
        <f>IF('group input'!D$18="Yes",'summary lookup and rates'!$C$7,0)</f>
        <v>0</v>
      </c>
    </row>
    <row r="25" spans="1:23" x14ac:dyDescent="0.3">
      <c r="A25" s="69">
        <f>'group input'!C63</f>
        <v>0</v>
      </c>
      <c r="B25">
        <f>'group input'!D63</f>
        <v>0</v>
      </c>
      <c r="C25">
        <f>'group input'!E63</f>
        <v>0</v>
      </c>
      <c r="D25">
        <f t="shared" ca="1" si="2"/>
        <v>0</v>
      </c>
      <c r="E25">
        <f t="shared" si="3"/>
        <v>0</v>
      </c>
      <c r="F25">
        <f t="shared" si="12"/>
        <v>0</v>
      </c>
      <c r="G25" t="str">
        <f>'group input'!$D$12</f>
        <v>None</v>
      </c>
      <c r="H25">
        <f t="shared" si="4"/>
        <v>0</v>
      </c>
      <c r="I25" t="str">
        <f>'group input'!$D$18</f>
        <v>No</v>
      </c>
      <c r="J25" t="str">
        <f>'group input'!$D$23</f>
        <v>None</v>
      </c>
      <c r="K25" s="71">
        <f t="shared" si="5"/>
        <v>0</v>
      </c>
      <c r="L25" s="71">
        <f t="shared" si="6"/>
        <v>0</v>
      </c>
      <c r="M25" t="str">
        <f>'group input'!$D$30</f>
        <v>None</v>
      </c>
      <c r="N25" s="71">
        <f t="shared" si="7"/>
        <v>0</v>
      </c>
      <c r="O25" s="71">
        <f t="shared" si="0"/>
        <v>0</v>
      </c>
      <c r="P25">
        <f t="shared" ca="1" si="8"/>
        <v>0</v>
      </c>
      <c r="Q25">
        <f t="shared" si="9"/>
        <v>0</v>
      </c>
      <c r="R25">
        <f t="shared" si="1"/>
        <v>0</v>
      </c>
      <c r="S25">
        <f t="shared" si="10"/>
        <v>0</v>
      </c>
      <c r="T25">
        <f t="shared" si="11"/>
        <v>0</v>
      </c>
      <c r="U25" s="78">
        <f>IF(E25&gt;0,(T25*'summary lookup and rates'!$C$5)/1000,0)</f>
        <v>0</v>
      </c>
      <c r="V25" s="78">
        <f>(T25*'summary lookup and rates'!$C$6)/1000</f>
        <v>0</v>
      </c>
      <c r="W25">
        <f>IF('group input'!D$18="Yes",'summary lookup and rates'!$C$7,0)</f>
        <v>0</v>
      </c>
    </row>
    <row r="26" spans="1:23" x14ac:dyDescent="0.3">
      <c r="A26" s="69">
        <f>'group input'!C64</f>
        <v>0</v>
      </c>
      <c r="B26">
        <f>'group input'!D64</f>
        <v>0</v>
      </c>
      <c r="C26">
        <f>'group input'!E64</f>
        <v>0</v>
      </c>
      <c r="D26">
        <f t="shared" ca="1" si="2"/>
        <v>0</v>
      </c>
      <c r="E26">
        <f t="shared" si="3"/>
        <v>0</v>
      </c>
      <c r="F26">
        <f t="shared" si="12"/>
        <v>0</v>
      </c>
      <c r="G26" t="str">
        <f>'group input'!$D$12</f>
        <v>None</v>
      </c>
      <c r="H26">
        <f t="shared" si="4"/>
        <v>0</v>
      </c>
      <c r="I26" t="str">
        <f>'group input'!$D$18</f>
        <v>No</v>
      </c>
      <c r="J26" t="str">
        <f>'group input'!$D$23</f>
        <v>None</v>
      </c>
      <c r="K26" s="71">
        <f t="shared" si="5"/>
        <v>0</v>
      </c>
      <c r="L26" s="71">
        <f t="shared" si="6"/>
        <v>0</v>
      </c>
      <c r="M26" t="str">
        <f>'group input'!$D$30</f>
        <v>None</v>
      </c>
      <c r="N26" s="71">
        <f t="shared" si="7"/>
        <v>0</v>
      </c>
      <c r="O26" s="71">
        <f t="shared" si="0"/>
        <v>0</v>
      </c>
      <c r="P26">
        <f t="shared" ca="1" si="8"/>
        <v>0</v>
      </c>
      <c r="Q26">
        <f t="shared" si="9"/>
        <v>0</v>
      </c>
      <c r="R26">
        <f t="shared" si="1"/>
        <v>0</v>
      </c>
      <c r="S26">
        <f t="shared" si="10"/>
        <v>0</v>
      </c>
      <c r="T26">
        <f t="shared" si="11"/>
        <v>0</v>
      </c>
      <c r="U26" s="78">
        <f>IF(E26&gt;0,(T26*'summary lookup and rates'!$C$5)/1000,0)</f>
        <v>0</v>
      </c>
      <c r="V26" s="78">
        <f>(T26*'summary lookup and rates'!$C$6)/1000</f>
        <v>0</v>
      </c>
      <c r="W26">
        <f>IF('group input'!D$18="Yes",'summary lookup and rates'!$C$7,0)</f>
        <v>0</v>
      </c>
    </row>
    <row r="27" spans="1:23" x14ac:dyDescent="0.3">
      <c r="A27" s="69">
        <f>'group input'!C65</f>
        <v>0</v>
      </c>
      <c r="B27">
        <f>'group input'!D65</f>
        <v>0</v>
      </c>
      <c r="C27">
        <f>'group input'!E65</f>
        <v>0</v>
      </c>
      <c r="D27">
        <f t="shared" ca="1" si="2"/>
        <v>0</v>
      </c>
      <c r="E27">
        <f t="shared" si="3"/>
        <v>0</v>
      </c>
      <c r="F27">
        <f t="shared" si="12"/>
        <v>0</v>
      </c>
      <c r="G27" t="str">
        <f>'group input'!$D$12</f>
        <v>None</v>
      </c>
      <c r="H27">
        <f t="shared" si="4"/>
        <v>0</v>
      </c>
      <c r="I27" t="str">
        <f>'group input'!$D$18</f>
        <v>No</v>
      </c>
      <c r="J27" t="str">
        <f>'group input'!$D$23</f>
        <v>None</v>
      </c>
      <c r="K27" s="71">
        <f t="shared" si="5"/>
        <v>0</v>
      </c>
      <c r="L27" s="71">
        <f t="shared" si="6"/>
        <v>0</v>
      </c>
      <c r="M27" t="str">
        <f>'group input'!$D$30</f>
        <v>None</v>
      </c>
      <c r="N27" s="71">
        <f t="shared" si="7"/>
        <v>0</v>
      </c>
      <c r="O27" s="71">
        <f t="shared" si="0"/>
        <v>0</v>
      </c>
      <c r="P27">
        <f t="shared" ca="1" si="8"/>
        <v>0</v>
      </c>
      <c r="Q27">
        <f t="shared" si="9"/>
        <v>0</v>
      </c>
      <c r="R27">
        <f t="shared" si="1"/>
        <v>0</v>
      </c>
      <c r="S27">
        <f t="shared" si="10"/>
        <v>0</v>
      </c>
      <c r="T27">
        <f t="shared" si="11"/>
        <v>0</v>
      </c>
      <c r="U27" s="78">
        <f>IF(E27&gt;0,(T27*'summary lookup and rates'!$C$5)/1000,0)</f>
        <v>0</v>
      </c>
      <c r="V27" s="78">
        <f>(T27*'summary lookup and rates'!$C$6)/1000</f>
        <v>0</v>
      </c>
      <c r="W27">
        <f>IF('group input'!D$18="Yes",'summary lookup and rates'!$C$7,0)</f>
        <v>0</v>
      </c>
    </row>
    <row r="28" spans="1:23" s="94" customFormat="1" x14ac:dyDescent="0.3">
      <c r="A28" s="95">
        <f>'group input'!C66</f>
        <v>0</v>
      </c>
      <c r="B28" s="94">
        <f>'group input'!D66</f>
        <v>0</v>
      </c>
      <c r="C28" s="94">
        <f>'group input'!E66</f>
        <v>0</v>
      </c>
      <c r="D28" s="94">
        <f t="shared" ca="1" si="2"/>
        <v>0</v>
      </c>
      <c r="E28" s="94">
        <f t="shared" si="3"/>
        <v>0</v>
      </c>
      <c r="F28" s="94">
        <f t="shared" si="12"/>
        <v>0</v>
      </c>
      <c r="G28" s="94" t="str">
        <f>'group input'!$D$12</f>
        <v>None</v>
      </c>
      <c r="H28" s="94">
        <f t="shared" si="4"/>
        <v>0</v>
      </c>
      <c r="I28" s="94" t="str">
        <f>'group input'!$D$18</f>
        <v>No</v>
      </c>
      <c r="J28" s="94" t="str">
        <f>'group input'!$D$23</f>
        <v>None</v>
      </c>
      <c r="K28" s="96">
        <f t="shared" si="5"/>
        <v>0</v>
      </c>
      <c r="L28" s="96">
        <f t="shared" si="6"/>
        <v>0</v>
      </c>
      <c r="M28" s="94" t="str">
        <f>'group input'!$D$30</f>
        <v>None</v>
      </c>
      <c r="N28" s="96">
        <f t="shared" si="7"/>
        <v>0</v>
      </c>
      <c r="O28" s="96">
        <f t="shared" si="0"/>
        <v>0</v>
      </c>
      <c r="P28" s="94">
        <f t="shared" ca="1" si="8"/>
        <v>0</v>
      </c>
      <c r="Q28" s="94">
        <f t="shared" si="9"/>
        <v>0</v>
      </c>
      <c r="R28" s="94">
        <f t="shared" si="1"/>
        <v>0</v>
      </c>
      <c r="S28" s="94">
        <f t="shared" si="10"/>
        <v>0</v>
      </c>
      <c r="T28" s="94">
        <f t="shared" si="11"/>
        <v>0</v>
      </c>
      <c r="U28" s="97">
        <f>IF(E28&gt;0,(T28*'summary lookup and rates'!$C$5)/1000,0)</f>
        <v>0</v>
      </c>
      <c r="V28" s="97">
        <f>(T28*'summary lookup and rates'!$C$6)/1000</f>
        <v>0</v>
      </c>
      <c r="W28" s="94">
        <f>IF('group input'!D$18="Yes",'summary lookup and rates'!$C$7,0)</f>
        <v>0</v>
      </c>
    </row>
    <row r="29" spans="1:23" x14ac:dyDescent="0.3">
      <c r="A29" s="69">
        <f>'group input'!C67</f>
        <v>0</v>
      </c>
      <c r="B29">
        <f>'group input'!D67</f>
        <v>0</v>
      </c>
      <c r="C29">
        <f>'group input'!E67</f>
        <v>0</v>
      </c>
      <c r="D29">
        <f t="shared" ca="1" si="2"/>
        <v>0</v>
      </c>
      <c r="E29">
        <f t="shared" si="3"/>
        <v>0</v>
      </c>
      <c r="F29">
        <f t="shared" si="12"/>
        <v>0</v>
      </c>
      <c r="G29" t="str">
        <f>'group input'!$D$12</f>
        <v>None</v>
      </c>
      <c r="H29">
        <f t="shared" si="4"/>
        <v>0</v>
      </c>
      <c r="I29" t="str">
        <f>'group input'!$D$18</f>
        <v>No</v>
      </c>
      <c r="J29" t="str">
        <f>'group input'!$D$23</f>
        <v>None</v>
      </c>
      <c r="K29" s="71">
        <f t="shared" si="5"/>
        <v>0</v>
      </c>
      <c r="L29" s="71">
        <f t="shared" si="6"/>
        <v>0</v>
      </c>
      <c r="M29" t="str">
        <f>'group input'!$D$30</f>
        <v>None</v>
      </c>
      <c r="N29" s="71">
        <f t="shared" si="7"/>
        <v>0</v>
      </c>
      <c r="O29" s="71">
        <f t="shared" si="0"/>
        <v>0</v>
      </c>
      <c r="P29">
        <f t="shared" ca="1" si="8"/>
        <v>0</v>
      </c>
      <c r="Q29">
        <f t="shared" si="9"/>
        <v>0</v>
      </c>
      <c r="R29">
        <f t="shared" si="1"/>
        <v>0</v>
      </c>
      <c r="S29">
        <f t="shared" si="10"/>
        <v>0</v>
      </c>
      <c r="T29">
        <f t="shared" si="11"/>
        <v>0</v>
      </c>
      <c r="U29" s="78">
        <f>IF(E29&gt;0,(T29*'summary lookup and rates'!$C$5)/1000,0)</f>
        <v>0</v>
      </c>
      <c r="V29" s="78">
        <f>(T29*'summary lookup and rates'!$C$6)/1000</f>
        <v>0</v>
      </c>
      <c r="W29">
        <f>IF('group input'!D$18="Yes",'summary lookup and rates'!$C$7,0)</f>
        <v>0</v>
      </c>
    </row>
    <row r="30" spans="1:23" x14ac:dyDescent="0.3">
      <c r="A30" s="69">
        <f>'group input'!C68</f>
        <v>0</v>
      </c>
      <c r="B30">
        <f>'group input'!D68</f>
        <v>0</v>
      </c>
      <c r="C30">
        <f>'group input'!E68</f>
        <v>0</v>
      </c>
      <c r="D30">
        <f t="shared" ca="1" si="2"/>
        <v>0</v>
      </c>
      <c r="E30">
        <f t="shared" si="3"/>
        <v>0</v>
      </c>
      <c r="F30">
        <f t="shared" si="12"/>
        <v>0</v>
      </c>
      <c r="G30" t="str">
        <f>'group input'!$D$12</f>
        <v>None</v>
      </c>
      <c r="H30">
        <f t="shared" si="4"/>
        <v>0</v>
      </c>
      <c r="I30" t="str">
        <f>'group input'!$D$18</f>
        <v>No</v>
      </c>
      <c r="J30" t="str">
        <f>'group input'!$D$23</f>
        <v>None</v>
      </c>
      <c r="K30" s="71">
        <f t="shared" si="5"/>
        <v>0</v>
      </c>
      <c r="L30" s="71">
        <f t="shared" si="6"/>
        <v>0</v>
      </c>
      <c r="M30" t="str">
        <f>'group input'!$D$30</f>
        <v>None</v>
      </c>
      <c r="N30" s="71">
        <f t="shared" si="7"/>
        <v>0</v>
      </c>
      <c r="O30" s="71">
        <f t="shared" si="0"/>
        <v>0</v>
      </c>
      <c r="P30">
        <f t="shared" ca="1" si="8"/>
        <v>0</v>
      </c>
      <c r="Q30">
        <f t="shared" si="9"/>
        <v>0</v>
      </c>
      <c r="R30">
        <f t="shared" si="1"/>
        <v>0</v>
      </c>
      <c r="S30">
        <f t="shared" si="10"/>
        <v>0</v>
      </c>
      <c r="T30">
        <f t="shared" si="11"/>
        <v>0</v>
      </c>
      <c r="U30" s="78">
        <f>IF(E30&gt;0,(T30*'summary lookup and rates'!$C$5)/1000,0)</f>
        <v>0</v>
      </c>
      <c r="V30" s="78">
        <f>(T30*'summary lookup and rates'!$C$6)/1000</f>
        <v>0</v>
      </c>
      <c r="W30">
        <f>IF('group input'!D$18="Yes",'summary lookup and rates'!$C$7,0)</f>
        <v>0</v>
      </c>
    </row>
    <row r="31" spans="1:23" x14ac:dyDescent="0.3">
      <c r="A31" s="69">
        <f>'group input'!C69</f>
        <v>0</v>
      </c>
      <c r="B31">
        <f>'group input'!D69</f>
        <v>0</v>
      </c>
      <c r="C31">
        <f>'group input'!E69</f>
        <v>0</v>
      </c>
      <c r="D31">
        <f t="shared" ca="1" si="2"/>
        <v>0</v>
      </c>
      <c r="E31">
        <f t="shared" si="3"/>
        <v>0</v>
      </c>
      <c r="F31">
        <f t="shared" si="12"/>
        <v>0</v>
      </c>
      <c r="G31" t="str">
        <f>'group input'!$D$12</f>
        <v>None</v>
      </c>
      <c r="H31">
        <f t="shared" si="4"/>
        <v>0</v>
      </c>
      <c r="I31" t="str">
        <f>'group input'!$D$18</f>
        <v>No</v>
      </c>
      <c r="J31" t="str">
        <f>'group input'!$D$23</f>
        <v>None</v>
      </c>
      <c r="K31" s="71">
        <f t="shared" si="5"/>
        <v>0</v>
      </c>
      <c r="L31" s="71">
        <f t="shared" si="6"/>
        <v>0</v>
      </c>
      <c r="M31" t="str">
        <f>'group input'!$D$30</f>
        <v>None</v>
      </c>
      <c r="N31" s="71">
        <f t="shared" si="7"/>
        <v>0</v>
      </c>
      <c r="O31" s="71">
        <f t="shared" si="0"/>
        <v>0</v>
      </c>
      <c r="P31">
        <f t="shared" ca="1" si="8"/>
        <v>0</v>
      </c>
      <c r="Q31">
        <f t="shared" si="9"/>
        <v>0</v>
      </c>
      <c r="R31">
        <f t="shared" si="1"/>
        <v>0</v>
      </c>
      <c r="S31">
        <f t="shared" si="10"/>
        <v>0</v>
      </c>
      <c r="T31">
        <f t="shared" si="11"/>
        <v>0</v>
      </c>
      <c r="U31" s="78">
        <f>IF(E31&gt;0,(T31*'summary lookup and rates'!$C$5)/1000,0)</f>
        <v>0</v>
      </c>
      <c r="V31" s="78">
        <f>(T31*'summary lookup and rates'!$C$6)/1000</f>
        <v>0</v>
      </c>
      <c r="W31">
        <f>IF('group input'!D$18="Yes",'summary lookup and rates'!$C$7,0)</f>
        <v>0</v>
      </c>
    </row>
    <row r="32" spans="1:23" x14ac:dyDescent="0.3">
      <c r="A32" s="69">
        <f>'group input'!C70</f>
        <v>0</v>
      </c>
      <c r="B32">
        <f>'group input'!D70</f>
        <v>0</v>
      </c>
      <c r="C32">
        <f>'group input'!E70</f>
        <v>0</v>
      </c>
      <c r="D32">
        <f t="shared" ca="1" si="2"/>
        <v>0</v>
      </c>
      <c r="E32">
        <f t="shared" si="3"/>
        <v>0</v>
      </c>
      <c r="F32">
        <f t="shared" si="12"/>
        <v>0</v>
      </c>
      <c r="G32" t="str">
        <f>'group input'!$D$12</f>
        <v>None</v>
      </c>
      <c r="H32">
        <f t="shared" si="4"/>
        <v>0</v>
      </c>
      <c r="I32" t="str">
        <f>'group input'!$D$18</f>
        <v>No</v>
      </c>
      <c r="J32" t="str">
        <f>'group input'!$D$23</f>
        <v>None</v>
      </c>
      <c r="K32" s="71">
        <f t="shared" si="5"/>
        <v>0</v>
      </c>
      <c r="L32" s="71">
        <f t="shared" si="6"/>
        <v>0</v>
      </c>
      <c r="M32" t="str">
        <f>'group input'!$D$30</f>
        <v>None</v>
      </c>
      <c r="N32" s="71">
        <f t="shared" si="7"/>
        <v>0</v>
      </c>
      <c r="O32" s="71">
        <f t="shared" si="0"/>
        <v>0</v>
      </c>
      <c r="P32">
        <f t="shared" ca="1" si="8"/>
        <v>0</v>
      </c>
      <c r="Q32">
        <f t="shared" si="9"/>
        <v>0</v>
      </c>
      <c r="R32">
        <f t="shared" si="1"/>
        <v>0</v>
      </c>
      <c r="S32">
        <f t="shared" si="10"/>
        <v>0</v>
      </c>
      <c r="T32">
        <f t="shared" si="11"/>
        <v>0</v>
      </c>
      <c r="U32" s="78">
        <f>IF(E32&gt;0,(T32*'summary lookup and rates'!$C$5)/1000,0)</f>
        <v>0</v>
      </c>
      <c r="V32" s="78">
        <f>(T32*'summary lookup and rates'!$C$6)/1000</f>
        <v>0</v>
      </c>
      <c r="W32">
        <f>IF('group input'!D$18="Yes",'summary lookup and rates'!$C$7,0)</f>
        <v>0</v>
      </c>
    </row>
    <row r="33" spans="1:23" x14ac:dyDescent="0.3">
      <c r="A33" s="69">
        <f>'group input'!C71</f>
        <v>0</v>
      </c>
      <c r="B33">
        <f>'group input'!D71</f>
        <v>0</v>
      </c>
      <c r="C33">
        <f>'group input'!E71</f>
        <v>0</v>
      </c>
      <c r="D33">
        <f t="shared" ca="1" si="2"/>
        <v>0</v>
      </c>
      <c r="E33">
        <f t="shared" si="3"/>
        <v>0</v>
      </c>
      <c r="F33">
        <f t="shared" si="12"/>
        <v>0</v>
      </c>
      <c r="G33" t="str">
        <f>'group input'!$D$12</f>
        <v>None</v>
      </c>
      <c r="H33">
        <f t="shared" si="4"/>
        <v>0</v>
      </c>
      <c r="I33" t="str">
        <f>'group input'!$D$18</f>
        <v>No</v>
      </c>
      <c r="J33" t="str">
        <f>'group input'!$D$23</f>
        <v>None</v>
      </c>
      <c r="K33" s="71">
        <f t="shared" si="5"/>
        <v>0</v>
      </c>
      <c r="L33" s="71">
        <f t="shared" si="6"/>
        <v>0</v>
      </c>
      <c r="M33" t="str">
        <f>'group input'!$D$30</f>
        <v>None</v>
      </c>
      <c r="N33" s="71">
        <f t="shared" si="7"/>
        <v>0</v>
      </c>
      <c r="O33" s="71">
        <f t="shared" si="0"/>
        <v>0</v>
      </c>
      <c r="P33">
        <f t="shared" ca="1" si="8"/>
        <v>0</v>
      </c>
      <c r="Q33">
        <f t="shared" si="9"/>
        <v>0</v>
      </c>
      <c r="R33">
        <f t="shared" si="1"/>
        <v>0</v>
      </c>
      <c r="S33">
        <f t="shared" si="10"/>
        <v>0</v>
      </c>
      <c r="T33">
        <f t="shared" si="11"/>
        <v>0</v>
      </c>
      <c r="U33" s="78">
        <f>IF(E33&gt;0,(T33*'summary lookup and rates'!$C$5)/1000,0)</f>
        <v>0</v>
      </c>
      <c r="V33" s="78">
        <f>(T33*'summary lookup and rates'!$C$6)/1000</f>
        <v>0</v>
      </c>
      <c r="W33">
        <f>IF('group input'!D$18="Yes",'summary lookup and rates'!$C$7,0)</f>
        <v>0</v>
      </c>
    </row>
    <row r="34" spans="1:23" x14ac:dyDescent="0.3">
      <c r="A34" s="69">
        <f>'group input'!C72</f>
        <v>0</v>
      </c>
      <c r="B34">
        <f>'group input'!D72</f>
        <v>0</v>
      </c>
      <c r="C34">
        <f>'group input'!E72</f>
        <v>0</v>
      </c>
      <c r="D34">
        <f t="shared" ca="1" si="2"/>
        <v>0</v>
      </c>
      <c r="E34">
        <f t="shared" si="3"/>
        <v>0</v>
      </c>
      <c r="F34">
        <f t="shared" si="12"/>
        <v>0</v>
      </c>
      <c r="G34" t="str">
        <f>'group input'!$D$12</f>
        <v>None</v>
      </c>
      <c r="H34">
        <f t="shared" si="4"/>
        <v>0</v>
      </c>
      <c r="I34" t="str">
        <f>'group input'!$D$18</f>
        <v>No</v>
      </c>
      <c r="J34" t="str">
        <f>'group input'!$D$23</f>
        <v>None</v>
      </c>
      <c r="K34" s="71">
        <f t="shared" si="5"/>
        <v>0</v>
      </c>
      <c r="L34" s="71">
        <f t="shared" si="6"/>
        <v>0</v>
      </c>
      <c r="M34" t="str">
        <f>'group input'!$D$30</f>
        <v>None</v>
      </c>
      <c r="N34" s="71">
        <f t="shared" si="7"/>
        <v>0</v>
      </c>
      <c r="O34" s="71">
        <f t="shared" si="0"/>
        <v>0</v>
      </c>
      <c r="P34">
        <f t="shared" ca="1" si="8"/>
        <v>0</v>
      </c>
      <c r="Q34">
        <f t="shared" si="9"/>
        <v>0</v>
      </c>
      <c r="R34">
        <f t="shared" si="1"/>
        <v>0</v>
      </c>
      <c r="S34">
        <f t="shared" si="10"/>
        <v>0</v>
      </c>
      <c r="T34">
        <f t="shared" si="11"/>
        <v>0</v>
      </c>
      <c r="U34" s="78">
        <f>IF(E34&gt;0,(T34*'summary lookup and rates'!$C$5)/1000,0)</f>
        <v>0</v>
      </c>
      <c r="V34" s="78">
        <f>(T34*'summary lookup and rates'!$C$6)/1000</f>
        <v>0</v>
      </c>
      <c r="W34">
        <f>IF('group input'!D$18="Yes",'summary lookup and rates'!$C$7,0)</f>
        <v>0</v>
      </c>
    </row>
    <row r="35" spans="1:23" x14ac:dyDescent="0.3">
      <c r="A35" s="69">
        <f>'group input'!C73</f>
        <v>0</v>
      </c>
      <c r="B35">
        <f>'group input'!D73</f>
        <v>0</v>
      </c>
      <c r="C35">
        <f>'group input'!E73</f>
        <v>0</v>
      </c>
      <c r="D35">
        <f t="shared" ca="1" si="2"/>
        <v>0</v>
      </c>
      <c r="E35">
        <f t="shared" si="3"/>
        <v>0</v>
      </c>
      <c r="F35">
        <f t="shared" si="12"/>
        <v>0</v>
      </c>
      <c r="G35" t="str">
        <f>'group input'!$D$12</f>
        <v>None</v>
      </c>
      <c r="H35">
        <f t="shared" si="4"/>
        <v>0</v>
      </c>
      <c r="I35" t="str">
        <f>'group input'!$D$18</f>
        <v>No</v>
      </c>
      <c r="J35" t="str">
        <f>'group input'!$D$23</f>
        <v>None</v>
      </c>
      <c r="K35" s="71">
        <f t="shared" si="5"/>
        <v>0</v>
      </c>
      <c r="L35" s="71">
        <f t="shared" ref="L35:L66" si="13">(IF(AND(J35&lt;&gt;"None",E35&lt;&gt;0),VLOOKUP(J35,STD_Rates_lookup,2,FALSE),0))*(K35/10)</f>
        <v>0</v>
      </c>
      <c r="M35" t="str">
        <f>'group input'!$D$30</f>
        <v>None</v>
      </c>
      <c r="N35" s="71">
        <f t="shared" si="7"/>
        <v>0</v>
      </c>
      <c r="O35" s="71">
        <f t="shared" ref="O35:O66" si="14">(IF(AND(M35&lt;&gt;"None",E35&lt;&gt;0),VLOOKUP(M35,LTD_Rates_lookup,2,FALSE),0))*(N35/100)</f>
        <v>0</v>
      </c>
      <c r="P35">
        <f t="shared" ref="P35:P66" ca="1" si="15">IF(D35=0,0,VLOOKUP(D35,life_age_reduction,4,FALSE))</f>
        <v>0</v>
      </c>
      <c r="Q35">
        <f t="shared" si="9"/>
        <v>0</v>
      </c>
      <c r="R35">
        <f t="shared" ref="R35:R66" si="16">IF(OR(G35="B",G35="C",G35="D"),VLOOKUP(G35,summary_benefit_lookup,2,FALSE),0)</f>
        <v>0</v>
      </c>
      <c r="S35">
        <f t="shared" si="10"/>
        <v>0</v>
      </c>
      <c r="T35">
        <f t="shared" si="11"/>
        <v>0</v>
      </c>
      <c r="U35" s="78">
        <f>IF(E35&gt;0,(T35*'summary lookup and rates'!$C$5)/1000,0)</f>
        <v>0</v>
      </c>
      <c r="V35" s="78">
        <f>(T35*'summary lookup and rates'!$C$6)/1000</f>
        <v>0</v>
      </c>
      <c r="W35">
        <f>IF('group input'!D$18="Yes",'summary lookup and rates'!$C$7,0)</f>
        <v>0</v>
      </c>
    </row>
    <row r="36" spans="1:23" x14ac:dyDescent="0.3">
      <c r="A36" s="69">
        <f>'group input'!C74</f>
        <v>0</v>
      </c>
      <c r="B36">
        <f>'group input'!D74</f>
        <v>0</v>
      </c>
      <c r="C36">
        <f>'group input'!E74</f>
        <v>0</v>
      </c>
      <c r="D36">
        <f t="shared" ca="1" si="2"/>
        <v>0</v>
      </c>
      <c r="E36">
        <f t="shared" si="3"/>
        <v>0</v>
      </c>
      <c r="F36">
        <f t="shared" si="12"/>
        <v>0</v>
      </c>
      <c r="G36" t="str">
        <f>'group input'!$D$12</f>
        <v>None</v>
      </c>
      <c r="H36">
        <f t="shared" si="4"/>
        <v>0</v>
      </c>
      <c r="I36" t="str">
        <f>'group input'!$D$18</f>
        <v>No</v>
      </c>
      <c r="J36" t="str">
        <f>'group input'!$D$23</f>
        <v>None</v>
      </c>
      <c r="K36" s="71">
        <f t="shared" si="5"/>
        <v>0</v>
      </c>
      <c r="L36" s="71">
        <f t="shared" si="13"/>
        <v>0</v>
      </c>
      <c r="M36" t="str">
        <f>'group input'!$D$30</f>
        <v>None</v>
      </c>
      <c r="N36" s="71">
        <f t="shared" si="7"/>
        <v>0</v>
      </c>
      <c r="O36" s="71">
        <f t="shared" si="14"/>
        <v>0</v>
      </c>
      <c r="P36">
        <f t="shared" ca="1" si="15"/>
        <v>0</v>
      </c>
      <c r="Q36">
        <f t="shared" si="9"/>
        <v>0</v>
      </c>
      <c r="R36">
        <f t="shared" si="16"/>
        <v>0</v>
      </c>
      <c r="S36">
        <f t="shared" si="10"/>
        <v>0</v>
      </c>
      <c r="T36">
        <f t="shared" si="11"/>
        <v>0</v>
      </c>
      <c r="U36" s="78">
        <f>IF(E36&gt;0,(T36*'summary lookup and rates'!$C$5)/1000,0)</f>
        <v>0</v>
      </c>
      <c r="V36" s="78">
        <f>(T36*'summary lookup and rates'!$C$6)/1000</f>
        <v>0</v>
      </c>
      <c r="W36">
        <f>IF('group input'!D$18="Yes",'summary lookup and rates'!$C$7,0)</f>
        <v>0</v>
      </c>
    </row>
    <row r="37" spans="1:23" x14ac:dyDescent="0.3">
      <c r="A37" s="69">
        <f>'group input'!C75</f>
        <v>0</v>
      </c>
      <c r="B37">
        <f>'group input'!D75</f>
        <v>0</v>
      </c>
      <c r="C37">
        <f>'group input'!E75</f>
        <v>0</v>
      </c>
      <c r="D37">
        <f t="shared" ca="1" si="2"/>
        <v>0</v>
      </c>
      <c r="E37">
        <f t="shared" si="3"/>
        <v>0</v>
      </c>
      <c r="F37">
        <f t="shared" si="12"/>
        <v>0</v>
      </c>
      <c r="G37" t="str">
        <f>'group input'!$D$12</f>
        <v>None</v>
      </c>
      <c r="H37">
        <f t="shared" si="4"/>
        <v>0</v>
      </c>
      <c r="I37" t="str">
        <f>'group input'!$D$18</f>
        <v>No</v>
      </c>
      <c r="J37" t="str">
        <f>'group input'!$D$23</f>
        <v>None</v>
      </c>
      <c r="K37" s="71">
        <f t="shared" si="5"/>
        <v>0</v>
      </c>
      <c r="L37" s="71">
        <f t="shared" si="13"/>
        <v>0</v>
      </c>
      <c r="M37" t="str">
        <f>'group input'!$D$30</f>
        <v>None</v>
      </c>
      <c r="N37" s="71">
        <f t="shared" si="7"/>
        <v>0</v>
      </c>
      <c r="O37" s="71">
        <f t="shared" si="14"/>
        <v>0</v>
      </c>
      <c r="P37">
        <f t="shared" ca="1" si="15"/>
        <v>0</v>
      </c>
      <c r="Q37">
        <f t="shared" si="9"/>
        <v>0</v>
      </c>
      <c r="R37">
        <f t="shared" si="16"/>
        <v>0</v>
      </c>
      <c r="S37">
        <f t="shared" si="10"/>
        <v>0</v>
      </c>
      <c r="T37">
        <f t="shared" si="11"/>
        <v>0</v>
      </c>
      <c r="U37" s="78">
        <f>IF(E37&gt;0,(T37*'summary lookup and rates'!$C$5)/1000,0)</f>
        <v>0</v>
      </c>
      <c r="V37" s="78">
        <f>(T37*'summary lookup and rates'!$C$6)/1000</f>
        <v>0</v>
      </c>
      <c r="W37">
        <f>IF('group input'!D$18="Yes",'summary lookup and rates'!$C$7,0)</f>
        <v>0</v>
      </c>
    </row>
    <row r="38" spans="1:23" x14ac:dyDescent="0.3">
      <c r="A38" s="69">
        <f>'group input'!C76</f>
        <v>0</v>
      </c>
      <c r="B38">
        <f>'group input'!D76</f>
        <v>0</v>
      </c>
      <c r="C38">
        <f>'group input'!E76</f>
        <v>0</v>
      </c>
      <c r="D38">
        <f t="shared" ca="1" si="2"/>
        <v>0</v>
      </c>
      <c r="E38">
        <f t="shared" si="3"/>
        <v>0</v>
      </c>
      <c r="F38">
        <f t="shared" si="12"/>
        <v>0</v>
      </c>
      <c r="G38" t="str">
        <f>'group input'!$D$12</f>
        <v>None</v>
      </c>
      <c r="H38">
        <f t="shared" si="4"/>
        <v>0</v>
      </c>
      <c r="I38" t="str">
        <f>'group input'!$D$18</f>
        <v>No</v>
      </c>
      <c r="J38" t="str">
        <f>'group input'!$D$23</f>
        <v>None</v>
      </c>
      <c r="K38" s="71">
        <f t="shared" si="5"/>
        <v>0</v>
      </c>
      <c r="L38" s="71">
        <f t="shared" si="13"/>
        <v>0</v>
      </c>
      <c r="M38" t="str">
        <f>'group input'!$D$30</f>
        <v>None</v>
      </c>
      <c r="N38" s="71">
        <f t="shared" si="7"/>
        <v>0</v>
      </c>
      <c r="O38" s="71">
        <f t="shared" si="14"/>
        <v>0</v>
      </c>
      <c r="P38">
        <f t="shared" ca="1" si="15"/>
        <v>0</v>
      </c>
      <c r="Q38">
        <f t="shared" si="9"/>
        <v>0</v>
      </c>
      <c r="R38">
        <f t="shared" si="16"/>
        <v>0</v>
      </c>
      <c r="S38">
        <f t="shared" si="10"/>
        <v>0</v>
      </c>
      <c r="T38">
        <f t="shared" si="11"/>
        <v>0</v>
      </c>
      <c r="U38" s="78">
        <f>IF(E38&gt;0,(T38*'summary lookup and rates'!$C$5)/1000,0)</f>
        <v>0</v>
      </c>
      <c r="V38" s="78">
        <f>(T38*'summary lookup and rates'!$C$6)/1000</f>
        <v>0</v>
      </c>
      <c r="W38">
        <f>IF('group input'!D$18="Yes",'summary lookup and rates'!$C$7,0)</f>
        <v>0</v>
      </c>
    </row>
    <row r="39" spans="1:23" x14ac:dyDescent="0.3">
      <c r="A39" s="69">
        <f>'group input'!C77</f>
        <v>0</v>
      </c>
      <c r="B39">
        <f>'group input'!D77</f>
        <v>0</v>
      </c>
      <c r="C39">
        <f>'group input'!E77</f>
        <v>0</v>
      </c>
      <c r="D39">
        <f t="shared" ca="1" si="2"/>
        <v>0</v>
      </c>
      <c r="E39">
        <f t="shared" si="3"/>
        <v>0</v>
      </c>
      <c r="F39">
        <f t="shared" si="12"/>
        <v>0</v>
      </c>
      <c r="G39" t="str">
        <f>'group input'!$D$12</f>
        <v>None</v>
      </c>
      <c r="H39">
        <f t="shared" si="4"/>
        <v>0</v>
      </c>
      <c r="I39" t="str">
        <f>'group input'!$D$18</f>
        <v>No</v>
      </c>
      <c r="J39" t="str">
        <f>'group input'!$D$23</f>
        <v>None</v>
      </c>
      <c r="K39" s="71">
        <f t="shared" si="5"/>
        <v>0</v>
      </c>
      <c r="L39" s="71">
        <f t="shared" si="13"/>
        <v>0</v>
      </c>
      <c r="M39" t="str">
        <f>'group input'!$D$30</f>
        <v>None</v>
      </c>
      <c r="N39" s="71">
        <f t="shared" si="7"/>
        <v>0</v>
      </c>
      <c r="O39" s="71">
        <f t="shared" si="14"/>
        <v>0</v>
      </c>
      <c r="P39">
        <f t="shared" ca="1" si="15"/>
        <v>0</v>
      </c>
      <c r="Q39">
        <f t="shared" si="9"/>
        <v>0</v>
      </c>
      <c r="R39">
        <f t="shared" si="16"/>
        <v>0</v>
      </c>
      <c r="S39">
        <f t="shared" si="10"/>
        <v>0</v>
      </c>
      <c r="T39">
        <f t="shared" si="11"/>
        <v>0</v>
      </c>
      <c r="U39" s="78">
        <f>IF(E39&gt;0,(T39*'summary lookup and rates'!$C$5)/1000,0)</f>
        <v>0</v>
      </c>
      <c r="V39" s="78">
        <f>(T39*'summary lookup and rates'!$C$6)/1000</f>
        <v>0</v>
      </c>
      <c r="W39">
        <f>IF('group input'!D$18="Yes",'summary lookup and rates'!$C$7,0)</f>
        <v>0</v>
      </c>
    </row>
    <row r="40" spans="1:23" x14ac:dyDescent="0.3">
      <c r="A40" s="69">
        <f>'group input'!C78</f>
        <v>0</v>
      </c>
      <c r="B40">
        <f>'group input'!D78</f>
        <v>0</v>
      </c>
      <c r="C40">
        <f>'group input'!E78</f>
        <v>0</v>
      </c>
      <c r="D40">
        <f t="shared" ca="1" si="2"/>
        <v>0</v>
      </c>
      <c r="E40">
        <f t="shared" si="3"/>
        <v>0</v>
      </c>
      <c r="F40">
        <f t="shared" si="12"/>
        <v>0</v>
      </c>
      <c r="G40" t="str">
        <f>'group input'!$D$12</f>
        <v>None</v>
      </c>
      <c r="H40">
        <f t="shared" si="4"/>
        <v>0</v>
      </c>
      <c r="I40" t="str">
        <f>'group input'!$D$18</f>
        <v>No</v>
      </c>
      <c r="J40" t="str">
        <f>'group input'!$D$23</f>
        <v>None</v>
      </c>
      <c r="K40" s="71">
        <f t="shared" si="5"/>
        <v>0</v>
      </c>
      <c r="L40" s="71">
        <f t="shared" si="13"/>
        <v>0</v>
      </c>
      <c r="M40" t="str">
        <f>'group input'!$D$30</f>
        <v>None</v>
      </c>
      <c r="N40" s="71">
        <f t="shared" si="7"/>
        <v>0</v>
      </c>
      <c r="O40" s="71">
        <f t="shared" si="14"/>
        <v>0</v>
      </c>
      <c r="P40">
        <f t="shared" ca="1" si="15"/>
        <v>0</v>
      </c>
      <c r="Q40">
        <f t="shared" si="9"/>
        <v>0</v>
      </c>
      <c r="R40">
        <f t="shared" si="16"/>
        <v>0</v>
      </c>
      <c r="S40">
        <f t="shared" si="10"/>
        <v>0</v>
      </c>
      <c r="T40">
        <f t="shared" si="11"/>
        <v>0</v>
      </c>
      <c r="U40" s="78">
        <f>IF(E40&gt;0,(T40*'summary lookup and rates'!$C$5)/1000,0)</f>
        <v>0</v>
      </c>
      <c r="V40" s="78">
        <f>(T40*'summary lookup and rates'!$C$6)/1000</f>
        <v>0</v>
      </c>
      <c r="W40">
        <f>IF('group input'!D$18="Yes",'summary lookup and rates'!$C$7,0)</f>
        <v>0</v>
      </c>
    </row>
    <row r="41" spans="1:23" x14ac:dyDescent="0.3">
      <c r="A41" s="69">
        <f>'group input'!C79</f>
        <v>0</v>
      </c>
      <c r="B41">
        <f>'group input'!D79</f>
        <v>0</v>
      </c>
      <c r="C41">
        <f>'group input'!E79</f>
        <v>0</v>
      </c>
      <c r="D41">
        <f t="shared" ca="1" si="2"/>
        <v>0</v>
      </c>
      <c r="E41">
        <f t="shared" si="3"/>
        <v>0</v>
      </c>
      <c r="F41">
        <f t="shared" si="12"/>
        <v>0</v>
      </c>
      <c r="G41" t="str">
        <f>'group input'!$D$12</f>
        <v>None</v>
      </c>
      <c r="H41">
        <f t="shared" si="4"/>
        <v>0</v>
      </c>
      <c r="I41" t="str">
        <f>'group input'!$D$18</f>
        <v>No</v>
      </c>
      <c r="J41" t="str">
        <f>'group input'!$D$23</f>
        <v>None</v>
      </c>
      <c r="K41" s="71">
        <f t="shared" si="5"/>
        <v>0</v>
      </c>
      <c r="L41" s="71">
        <f t="shared" si="13"/>
        <v>0</v>
      </c>
      <c r="M41" t="str">
        <f>'group input'!$D$30</f>
        <v>None</v>
      </c>
      <c r="N41" s="71">
        <f t="shared" si="7"/>
        <v>0</v>
      </c>
      <c r="O41" s="71">
        <f t="shared" si="14"/>
        <v>0</v>
      </c>
      <c r="P41">
        <f t="shared" ca="1" si="15"/>
        <v>0</v>
      </c>
      <c r="Q41">
        <f t="shared" si="9"/>
        <v>0</v>
      </c>
      <c r="R41">
        <f t="shared" si="16"/>
        <v>0</v>
      </c>
      <c r="S41">
        <f t="shared" si="10"/>
        <v>0</v>
      </c>
      <c r="T41">
        <f t="shared" si="11"/>
        <v>0</v>
      </c>
      <c r="U41" s="78">
        <f>IF(E41&gt;0,(T41*'summary lookup and rates'!$C$5)/1000,0)</f>
        <v>0</v>
      </c>
      <c r="V41" s="78">
        <f>(T41*'summary lookup and rates'!$C$6)/1000</f>
        <v>0</v>
      </c>
      <c r="W41">
        <f>IF('group input'!D$18="Yes",'summary lookup and rates'!$C$7,0)</f>
        <v>0</v>
      </c>
    </row>
    <row r="42" spans="1:23" x14ac:dyDescent="0.3">
      <c r="A42" s="69">
        <f>'group input'!C80</f>
        <v>0</v>
      </c>
      <c r="B42">
        <f>'group input'!D80</f>
        <v>0</v>
      </c>
      <c r="C42">
        <f>'group input'!E80</f>
        <v>0</v>
      </c>
      <c r="D42">
        <f t="shared" ca="1" si="2"/>
        <v>0</v>
      </c>
      <c r="E42">
        <f t="shared" si="3"/>
        <v>0</v>
      </c>
      <c r="F42">
        <f t="shared" si="12"/>
        <v>0</v>
      </c>
      <c r="G42" t="str">
        <f>'group input'!$D$12</f>
        <v>None</v>
      </c>
      <c r="H42">
        <f t="shared" si="4"/>
        <v>0</v>
      </c>
      <c r="I42" t="str">
        <f>'group input'!$D$18</f>
        <v>No</v>
      </c>
      <c r="J42" t="str">
        <f>'group input'!$D$23</f>
        <v>None</v>
      </c>
      <c r="K42" s="71">
        <f t="shared" si="5"/>
        <v>0</v>
      </c>
      <c r="L42" s="71">
        <f t="shared" si="13"/>
        <v>0</v>
      </c>
      <c r="M42" t="str">
        <f>'group input'!$D$30</f>
        <v>None</v>
      </c>
      <c r="N42" s="71">
        <f t="shared" si="7"/>
        <v>0</v>
      </c>
      <c r="O42" s="71">
        <f t="shared" si="14"/>
        <v>0</v>
      </c>
      <c r="P42">
        <f t="shared" ca="1" si="15"/>
        <v>0</v>
      </c>
      <c r="Q42">
        <f t="shared" si="9"/>
        <v>0</v>
      </c>
      <c r="R42">
        <f t="shared" si="16"/>
        <v>0</v>
      </c>
      <c r="S42">
        <f t="shared" si="10"/>
        <v>0</v>
      </c>
      <c r="T42">
        <f t="shared" si="11"/>
        <v>0</v>
      </c>
      <c r="U42" s="78">
        <f>IF(E42&gt;0,(T42*'summary lookup and rates'!$C$5)/1000,0)</f>
        <v>0</v>
      </c>
      <c r="V42" s="78">
        <f>(T42*'summary lookup and rates'!$C$6)/1000</f>
        <v>0</v>
      </c>
      <c r="W42">
        <f>IF('group input'!D$18="Yes",'summary lookup and rates'!$C$7,0)</f>
        <v>0</v>
      </c>
    </row>
    <row r="43" spans="1:23" x14ac:dyDescent="0.3">
      <c r="A43" s="69">
        <f>'group input'!C81</f>
        <v>0</v>
      </c>
      <c r="B43">
        <f>'group input'!D81</f>
        <v>0</v>
      </c>
      <c r="C43">
        <f>'group input'!E81</f>
        <v>0</v>
      </c>
      <c r="D43">
        <f t="shared" ca="1" si="2"/>
        <v>0</v>
      </c>
      <c r="E43">
        <f t="shared" si="3"/>
        <v>0</v>
      </c>
      <c r="F43">
        <f t="shared" si="12"/>
        <v>0</v>
      </c>
      <c r="G43" t="str">
        <f>'group input'!$D$12</f>
        <v>None</v>
      </c>
      <c r="H43">
        <f t="shared" si="4"/>
        <v>0</v>
      </c>
      <c r="I43" t="str">
        <f>'group input'!$D$18</f>
        <v>No</v>
      </c>
      <c r="J43" t="str">
        <f>'group input'!$D$23</f>
        <v>None</v>
      </c>
      <c r="K43" s="71">
        <f t="shared" si="5"/>
        <v>0</v>
      </c>
      <c r="L43" s="71">
        <f t="shared" si="13"/>
        <v>0</v>
      </c>
      <c r="M43" t="str">
        <f>'group input'!$D$30</f>
        <v>None</v>
      </c>
      <c r="N43" s="71">
        <f t="shared" si="7"/>
        <v>0</v>
      </c>
      <c r="O43" s="71">
        <f t="shared" si="14"/>
        <v>0</v>
      </c>
      <c r="P43">
        <f t="shared" ca="1" si="15"/>
        <v>0</v>
      </c>
      <c r="Q43">
        <f t="shared" si="9"/>
        <v>0</v>
      </c>
      <c r="R43">
        <f t="shared" si="16"/>
        <v>0</v>
      </c>
      <c r="S43">
        <f t="shared" si="10"/>
        <v>0</v>
      </c>
      <c r="T43">
        <f t="shared" si="11"/>
        <v>0</v>
      </c>
      <c r="U43" s="78">
        <f>IF(E43&gt;0,(T43*'summary lookup and rates'!$C$5)/1000,0)</f>
        <v>0</v>
      </c>
      <c r="V43" s="78">
        <f>(T43*'summary lookup and rates'!$C$6)/1000</f>
        <v>0</v>
      </c>
      <c r="W43">
        <f>IF('group input'!D$18="Yes",'summary lookup and rates'!$C$7,0)</f>
        <v>0</v>
      </c>
    </row>
    <row r="44" spans="1:23" x14ac:dyDescent="0.3">
      <c r="A44" s="69">
        <f>'group input'!C82</f>
        <v>0</v>
      </c>
      <c r="B44">
        <f>'group input'!D82</f>
        <v>0</v>
      </c>
      <c r="C44">
        <f>'group input'!E82</f>
        <v>0</v>
      </c>
      <c r="D44">
        <f t="shared" ca="1" si="2"/>
        <v>0</v>
      </c>
      <c r="E44">
        <f t="shared" si="3"/>
        <v>0</v>
      </c>
      <c r="F44">
        <f t="shared" si="12"/>
        <v>0</v>
      </c>
      <c r="G44" t="str">
        <f>'group input'!$D$12</f>
        <v>None</v>
      </c>
      <c r="H44">
        <f t="shared" si="4"/>
        <v>0</v>
      </c>
      <c r="I44" t="str">
        <f>'group input'!$D$18</f>
        <v>No</v>
      </c>
      <c r="J44" t="str">
        <f>'group input'!$D$23</f>
        <v>None</v>
      </c>
      <c r="K44" s="71">
        <f t="shared" si="5"/>
        <v>0</v>
      </c>
      <c r="L44" s="71">
        <f t="shared" si="13"/>
        <v>0</v>
      </c>
      <c r="M44" t="str">
        <f>'group input'!$D$30</f>
        <v>None</v>
      </c>
      <c r="N44" s="71">
        <f t="shared" si="7"/>
        <v>0</v>
      </c>
      <c r="O44" s="71">
        <f t="shared" si="14"/>
        <v>0</v>
      </c>
      <c r="P44">
        <f t="shared" ca="1" si="15"/>
        <v>0</v>
      </c>
      <c r="Q44">
        <f t="shared" si="9"/>
        <v>0</v>
      </c>
      <c r="R44">
        <f t="shared" si="16"/>
        <v>0</v>
      </c>
      <c r="S44">
        <f t="shared" si="10"/>
        <v>0</v>
      </c>
      <c r="T44">
        <f t="shared" si="11"/>
        <v>0</v>
      </c>
      <c r="U44" s="78">
        <f>IF(E44&gt;0,(T44*'summary lookup and rates'!$C$5)/1000,0)</f>
        <v>0</v>
      </c>
      <c r="V44" s="78">
        <f>(T44*'summary lookup and rates'!$C$6)/1000</f>
        <v>0</v>
      </c>
      <c r="W44">
        <f>IF('group input'!D$18="Yes",'summary lookup and rates'!$C$7,0)</f>
        <v>0</v>
      </c>
    </row>
    <row r="45" spans="1:23" x14ac:dyDescent="0.3">
      <c r="A45" s="69">
        <f>'group input'!C83</f>
        <v>0</v>
      </c>
      <c r="B45">
        <f>'group input'!D83</f>
        <v>0</v>
      </c>
      <c r="C45">
        <f>'group input'!E83</f>
        <v>0</v>
      </c>
      <c r="D45">
        <f t="shared" ca="1" si="2"/>
        <v>0</v>
      </c>
      <c r="E45">
        <f t="shared" si="3"/>
        <v>0</v>
      </c>
      <c r="F45">
        <f t="shared" si="12"/>
        <v>0</v>
      </c>
      <c r="G45" t="str">
        <f>'group input'!$D$12</f>
        <v>None</v>
      </c>
      <c r="H45">
        <f t="shared" si="4"/>
        <v>0</v>
      </c>
      <c r="I45" t="str">
        <f>'group input'!$D$18</f>
        <v>No</v>
      </c>
      <c r="J45" t="str">
        <f>'group input'!$D$23</f>
        <v>None</v>
      </c>
      <c r="K45" s="71">
        <f t="shared" si="5"/>
        <v>0</v>
      </c>
      <c r="L45" s="71">
        <f t="shared" si="13"/>
        <v>0</v>
      </c>
      <c r="M45" t="str">
        <f>'group input'!$D$30</f>
        <v>None</v>
      </c>
      <c r="N45" s="71">
        <f t="shared" si="7"/>
        <v>0</v>
      </c>
      <c r="O45" s="71">
        <f t="shared" si="14"/>
        <v>0</v>
      </c>
      <c r="P45">
        <f t="shared" ca="1" si="15"/>
        <v>0</v>
      </c>
      <c r="Q45">
        <f t="shared" si="9"/>
        <v>0</v>
      </c>
      <c r="R45">
        <f t="shared" si="16"/>
        <v>0</v>
      </c>
      <c r="S45">
        <f t="shared" si="10"/>
        <v>0</v>
      </c>
      <c r="T45">
        <f t="shared" si="11"/>
        <v>0</v>
      </c>
      <c r="U45" s="78">
        <f>IF(E45&gt;0,(T45*'summary lookup and rates'!$C$5)/1000,0)</f>
        <v>0</v>
      </c>
      <c r="V45" s="78">
        <f>(T45*'summary lookup and rates'!$C$6)/1000</f>
        <v>0</v>
      </c>
      <c r="W45">
        <f>IF('group input'!D$18="Yes",'summary lookup and rates'!$C$7,0)</f>
        <v>0</v>
      </c>
    </row>
    <row r="46" spans="1:23" x14ac:dyDescent="0.3">
      <c r="A46" s="69">
        <f>'group input'!C84</f>
        <v>0</v>
      </c>
      <c r="B46">
        <f>'group input'!D84</f>
        <v>0</v>
      </c>
      <c r="C46">
        <f>'group input'!E84</f>
        <v>0</v>
      </c>
      <c r="D46">
        <f t="shared" ca="1" si="2"/>
        <v>0</v>
      </c>
      <c r="E46">
        <f t="shared" si="3"/>
        <v>0</v>
      </c>
      <c r="F46">
        <f t="shared" si="12"/>
        <v>0</v>
      </c>
      <c r="G46" t="str">
        <f>'group input'!$D$12</f>
        <v>None</v>
      </c>
      <c r="H46">
        <f t="shared" si="4"/>
        <v>0</v>
      </c>
      <c r="I46" t="str">
        <f>'group input'!$D$18</f>
        <v>No</v>
      </c>
      <c r="J46" t="str">
        <f>'group input'!$D$23</f>
        <v>None</v>
      </c>
      <c r="K46" s="71">
        <f t="shared" si="5"/>
        <v>0</v>
      </c>
      <c r="L46" s="71">
        <f t="shared" si="13"/>
        <v>0</v>
      </c>
      <c r="M46" t="str">
        <f>'group input'!$D$30</f>
        <v>None</v>
      </c>
      <c r="N46" s="71">
        <f t="shared" si="7"/>
        <v>0</v>
      </c>
      <c r="O46" s="71">
        <f t="shared" si="14"/>
        <v>0</v>
      </c>
      <c r="P46">
        <f t="shared" ca="1" si="15"/>
        <v>0</v>
      </c>
      <c r="Q46">
        <f t="shared" si="9"/>
        <v>0</v>
      </c>
      <c r="R46">
        <f t="shared" si="16"/>
        <v>0</v>
      </c>
      <c r="S46">
        <f>R46+Q46</f>
        <v>0</v>
      </c>
      <c r="T46">
        <f t="shared" si="11"/>
        <v>0</v>
      </c>
      <c r="U46" s="78">
        <f>IF(E46&gt;0,(T46*'summary lookup and rates'!$C$5)/1000,0)</f>
        <v>0</v>
      </c>
      <c r="V46" s="78">
        <f>(T46*'summary lookup and rates'!$C$6)/1000</f>
        <v>0</v>
      </c>
      <c r="W46">
        <f>IF('group input'!D$18="Yes",'summary lookup and rates'!$C$7,0)</f>
        <v>0</v>
      </c>
    </row>
    <row r="47" spans="1:23" x14ac:dyDescent="0.3">
      <c r="A47" s="69">
        <f>'group input'!C85</f>
        <v>0</v>
      </c>
      <c r="B47">
        <f>'group input'!D85</f>
        <v>0</v>
      </c>
      <c r="C47">
        <f>'group input'!E85</f>
        <v>0</v>
      </c>
      <c r="D47">
        <f t="shared" ca="1" si="2"/>
        <v>0</v>
      </c>
      <c r="E47">
        <f t="shared" si="3"/>
        <v>0</v>
      </c>
      <c r="F47">
        <f t="shared" si="12"/>
        <v>0</v>
      </c>
      <c r="G47" t="str">
        <f>'group input'!$D$12</f>
        <v>None</v>
      </c>
      <c r="H47">
        <f t="shared" si="4"/>
        <v>0</v>
      </c>
      <c r="I47" t="str">
        <f>'group input'!$D$18</f>
        <v>No</v>
      </c>
      <c r="J47" t="str">
        <f>'group input'!$D$23</f>
        <v>None</v>
      </c>
      <c r="K47" s="71">
        <f t="shared" si="5"/>
        <v>0</v>
      </c>
      <c r="L47" s="71">
        <f t="shared" si="13"/>
        <v>0</v>
      </c>
      <c r="M47" t="str">
        <f>'group input'!$D$30</f>
        <v>None</v>
      </c>
      <c r="N47" s="71">
        <f t="shared" si="7"/>
        <v>0</v>
      </c>
      <c r="O47" s="71">
        <f t="shared" si="14"/>
        <v>0</v>
      </c>
      <c r="P47">
        <f t="shared" ca="1" si="15"/>
        <v>0</v>
      </c>
      <c r="Q47">
        <f t="shared" si="9"/>
        <v>0</v>
      </c>
      <c r="R47">
        <f t="shared" si="16"/>
        <v>0</v>
      </c>
      <c r="S47">
        <f t="shared" si="10"/>
        <v>0</v>
      </c>
      <c r="T47">
        <f t="shared" si="11"/>
        <v>0</v>
      </c>
      <c r="U47" s="78">
        <f>IF(E47&gt;0,(T47*'summary lookup and rates'!$C$5)/1000,0)</f>
        <v>0</v>
      </c>
      <c r="V47" s="78">
        <f>(T47*'summary lookup and rates'!$C$6)/1000</f>
        <v>0</v>
      </c>
      <c r="W47">
        <f>IF('group input'!D$18="Yes",'summary lookup and rates'!$C$7,0)</f>
        <v>0</v>
      </c>
    </row>
    <row r="48" spans="1:23" x14ac:dyDescent="0.3">
      <c r="A48" s="69">
        <f>'group input'!C86</f>
        <v>0</v>
      </c>
      <c r="B48">
        <f>'group input'!D86</f>
        <v>0</v>
      </c>
      <c r="C48">
        <f>'group input'!E86</f>
        <v>0</v>
      </c>
      <c r="D48">
        <f t="shared" ca="1" si="2"/>
        <v>0</v>
      </c>
      <c r="E48">
        <f t="shared" si="3"/>
        <v>0</v>
      </c>
      <c r="F48">
        <f t="shared" si="12"/>
        <v>0</v>
      </c>
      <c r="G48" t="str">
        <f>'group input'!$D$12</f>
        <v>None</v>
      </c>
      <c r="H48">
        <f t="shared" si="4"/>
        <v>0</v>
      </c>
      <c r="I48" t="str">
        <f>'group input'!$D$18</f>
        <v>No</v>
      </c>
      <c r="J48" t="str">
        <f>'group input'!$D$23</f>
        <v>None</v>
      </c>
      <c r="K48" s="71">
        <f t="shared" si="5"/>
        <v>0</v>
      </c>
      <c r="L48" s="71">
        <f t="shared" si="13"/>
        <v>0</v>
      </c>
      <c r="M48" t="str">
        <f>'group input'!$D$30</f>
        <v>None</v>
      </c>
      <c r="N48" s="71">
        <f t="shared" si="7"/>
        <v>0</v>
      </c>
      <c r="O48" s="71">
        <f t="shared" si="14"/>
        <v>0</v>
      </c>
      <c r="P48">
        <f t="shared" ca="1" si="15"/>
        <v>0</v>
      </c>
      <c r="Q48">
        <f t="shared" si="9"/>
        <v>0</v>
      </c>
      <c r="R48">
        <f t="shared" si="16"/>
        <v>0</v>
      </c>
      <c r="S48">
        <f t="shared" si="10"/>
        <v>0</v>
      </c>
      <c r="T48">
        <f t="shared" si="11"/>
        <v>0</v>
      </c>
      <c r="U48" s="78">
        <f>IF(E48&gt;0,(T48*'summary lookup and rates'!$C$5)/1000,0)</f>
        <v>0</v>
      </c>
      <c r="V48" s="78">
        <f>(T48*'summary lookup and rates'!$C$6)/1000</f>
        <v>0</v>
      </c>
      <c r="W48">
        <f>IF('group input'!D$18="Yes",'summary lookup and rates'!$C$7,0)</f>
        <v>0</v>
      </c>
    </row>
    <row r="49" spans="1:23" x14ac:dyDescent="0.3">
      <c r="A49" s="69">
        <f>'group input'!C87</f>
        <v>0</v>
      </c>
      <c r="B49">
        <f>'group input'!D87</f>
        <v>0</v>
      </c>
      <c r="C49">
        <f>'group input'!E87</f>
        <v>0</v>
      </c>
      <c r="D49">
        <f t="shared" ca="1" si="2"/>
        <v>0</v>
      </c>
      <c r="E49">
        <f t="shared" si="3"/>
        <v>0</v>
      </c>
      <c r="F49">
        <f t="shared" si="12"/>
        <v>0</v>
      </c>
      <c r="G49" t="str">
        <f>'group input'!$D$12</f>
        <v>None</v>
      </c>
      <c r="H49">
        <f t="shared" si="4"/>
        <v>0</v>
      </c>
      <c r="I49" t="str">
        <f>'group input'!$D$18</f>
        <v>No</v>
      </c>
      <c r="J49" t="str">
        <f>'group input'!$D$23</f>
        <v>None</v>
      </c>
      <c r="K49" s="71">
        <f t="shared" si="5"/>
        <v>0</v>
      </c>
      <c r="L49" s="71">
        <f t="shared" si="13"/>
        <v>0</v>
      </c>
      <c r="M49" t="str">
        <f>'group input'!$D$30</f>
        <v>None</v>
      </c>
      <c r="N49" s="71">
        <f t="shared" si="7"/>
        <v>0</v>
      </c>
      <c r="O49" s="71">
        <f t="shared" si="14"/>
        <v>0</v>
      </c>
      <c r="P49">
        <f t="shared" ca="1" si="15"/>
        <v>0</v>
      </c>
      <c r="Q49">
        <f t="shared" si="9"/>
        <v>0</v>
      </c>
      <c r="R49">
        <f t="shared" si="16"/>
        <v>0</v>
      </c>
      <c r="S49">
        <f t="shared" si="10"/>
        <v>0</v>
      </c>
      <c r="T49">
        <f t="shared" si="11"/>
        <v>0</v>
      </c>
      <c r="U49" s="78">
        <f>IF(E49&gt;0,(T49*'summary lookup and rates'!$C$5)/1000,0)</f>
        <v>0</v>
      </c>
      <c r="V49" s="78">
        <f>(T49*'summary lookup and rates'!$C$6)/1000</f>
        <v>0</v>
      </c>
      <c r="W49">
        <f>IF('group input'!D$18="Yes",'summary lookup and rates'!$C$7,0)</f>
        <v>0</v>
      </c>
    </row>
    <row r="50" spans="1:23" x14ac:dyDescent="0.3">
      <c r="A50" s="69">
        <f>'group input'!C88</f>
        <v>0</v>
      </c>
      <c r="B50">
        <f>'group input'!D88</f>
        <v>0</v>
      </c>
      <c r="C50">
        <f>'group input'!E88</f>
        <v>0</v>
      </c>
      <c r="D50">
        <f t="shared" ca="1" si="2"/>
        <v>0</v>
      </c>
      <c r="E50">
        <f t="shared" si="3"/>
        <v>0</v>
      </c>
      <c r="F50">
        <f t="shared" si="12"/>
        <v>0</v>
      </c>
      <c r="G50" t="str">
        <f>'group input'!$D$12</f>
        <v>None</v>
      </c>
      <c r="H50">
        <f t="shared" si="4"/>
        <v>0</v>
      </c>
      <c r="I50" t="str">
        <f>'group input'!$D$18</f>
        <v>No</v>
      </c>
      <c r="J50" t="str">
        <f>'group input'!$D$23</f>
        <v>None</v>
      </c>
      <c r="K50" s="71">
        <f t="shared" si="5"/>
        <v>0</v>
      </c>
      <c r="L50" s="71">
        <f t="shared" si="13"/>
        <v>0</v>
      </c>
      <c r="M50" t="str">
        <f>'group input'!$D$30</f>
        <v>None</v>
      </c>
      <c r="N50" s="71">
        <f t="shared" si="7"/>
        <v>0</v>
      </c>
      <c r="O50" s="71">
        <f t="shared" si="14"/>
        <v>0</v>
      </c>
      <c r="P50">
        <f t="shared" ca="1" si="15"/>
        <v>0</v>
      </c>
      <c r="Q50">
        <f t="shared" si="9"/>
        <v>0</v>
      </c>
      <c r="R50">
        <f t="shared" si="16"/>
        <v>0</v>
      </c>
      <c r="S50">
        <f t="shared" si="10"/>
        <v>0</v>
      </c>
      <c r="T50">
        <f t="shared" si="11"/>
        <v>0</v>
      </c>
      <c r="U50" s="78">
        <f>IF(E50&gt;0,(T50*'summary lookup and rates'!$C$5)/1000,0)</f>
        <v>0</v>
      </c>
      <c r="V50" s="78">
        <f>(T50*'summary lookup and rates'!$C$6)/1000</f>
        <v>0</v>
      </c>
      <c r="W50">
        <f>IF('group input'!D$18="Yes",'summary lookup and rates'!$C$7,0)</f>
        <v>0</v>
      </c>
    </row>
    <row r="51" spans="1:23" x14ac:dyDescent="0.3">
      <c r="A51" s="69">
        <f>'group input'!C89</f>
        <v>0</v>
      </c>
      <c r="B51">
        <f>'group input'!D89</f>
        <v>0</v>
      </c>
      <c r="C51">
        <f>'group input'!E89</f>
        <v>0</v>
      </c>
      <c r="D51">
        <f t="shared" ca="1" si="2"/>
        <v>0</v>
      </c>
      <c r="E51">
        <f t="shared" si="3"/>
        <v>0</v>
      </c>
      <c r="F51">
        <f t="shared" si="12"/>
        <v>0</v>
      </c>
      <c r="G51" t="str">
        <f>'group input'!$D$12</f>
        <v>None</v>
      </c>
      <c r="H51">
        <f t="shared" si="4"/>
        <v>0</v>
      </c>
      <c r="I51" t="str">
        <f>'group input'!$D$18</f>
        <v>No</v>
      </c>
      <c r="J51" t="str">
        <f>'group input'!$D$23</f>
        <v>None</v>
      </c>
      <c r="K51" s="71">
        <f t="shared" si="5"/>
        <v>0</v>
      </c>
      <c r="L51" s="71">
        <f t="shared" si="13"/>
        <v>0</v>
      </c>
      <c r="M51" t="str">
        <f>'group input'!$D$30</f>
        <v>None</v>
      </c>
      <c r="N51" s="71">
        <f t="shared" si="7"/>
        <v>0</v>
      </c>
      <c r="O51" s="71">
        <f t="shared" si="14"/>
        <v>0</v>
      </c>
      <c r="P51">
        <f t="shared" ca="1" si="15"/>
        <v>0</v>
      </c>
      <c r="Q51">
        <f t="shared" si="9"/>
        <v>0</v>
      </c>
      <c r="R51">
        <f t="shared" si="16"/>
        <v>0</v>
      </c>
      <c r="S51">
        <f t="shared" si="10"/>
        <v>0</v>
      </c>
      <c r="T51">
        <f t="shared" si="11"/>
        <v>0</v>
      </c>
      <c r="U51" s="78">
        <f>IF(E51&gt;0,(T51*'summary lookup and rates'!$C$5)/1000,0)</f>
        <v>0</v>
      </c>
      <c r="V51" s="78">
        <f>(T51*'summary lookup and rates'!$C$6)/1000</f>
        <v>0</v>
      </c>
      <c r="W51">
        <f>IF('group input'!D$18="Yes",'summary lookup and rates'!$C$7,0)</f>
        <v>0</v>
      </c>
    </row>
    <row r="52" spans="1:23" x14ac:dyDescent="0.3">
      <c r="A52" s="69">
        <f>'group input'!C90</f>
        <v>0</v>
      </c>
      <c r="B52">
        <f>'group input'!D90</f>
        <v>0</v>
      </c>
      <c r="C52">
        <f>'group input'!E90</f>
        <v>0</v>
      </c>
      <c r="D52">
        <f t="shared" ca="1" si="2"/>
        <v>0</v>
      </c>
      <c r="E52">
        <f t="shared" si="3"/>
        <v>0</v>
      </c>
      <c r="F52">
        <f t="shared" si="12"/>
        <v>0</v>
      </c>
      <c r="G52" t="str">
        <f>'group input'!$D$12</f>
        <v>None</v>
      </c>
      <c r="H52">
        <f t="shared" si="4"/>
        <v>0</v>
      </c>
      <c r="I52" t="str">
        <f>'group input'!$D$18</f>
        <v>No</v>
      </c>
      <c r="J52" t="str">
        <f>'group input'!$D$23</f>
        <v>None</v>
      </c>
      <c r="K52" s="71">
        <f t="shared" si="5"/>
        <v>0</v>
      </c>
      <c r="L52" s="71">
        <f t="shared" si="13"/>
        <v>0</v>
      </c>
      <c r="M52" t="str">
        <f>'group input'!$D$30</f>
        <v>None</v>
      </c>
      <c r="N52" s="71">
        <f t="shared" si="7"/>
        <v>0</v>
      </c>
      <c r="O52" s="71">
        <f t="shared" si="14"/>
        <v>0</v>
      </c>
      <c r="P52">
        <f t="shared" ca="1" si="15"/>
        <v>0</v>
      </c>
      <c r="Q52">
        <f t="shared" si="9"/>
        <v>0</v>
      </c>
      <c r="R52">
        <f t="shared" si="16"/>
        <v>0</v>
      </c>
      <c r="S52">
        <f t="shared" si="10"/>
        <v>0</v>
      </c>
      <c r="T52">
        <f t="shared" si="11"/>
        <v>0</v>
      </c>
      <c r="U52" s="78">
        <f>IF(E52&gt;0,(T52*'summary lookup and rates'!$C$5)/1000,0)</f>
        <v>0</v>
      </c>
      <c r="V52" s="78">
        <f>(T52*'summary lookup and rates'!$C$6)/1000</f>
        <v>0</v>
      </c>
      <c r="W52">
        <f>IF('group input'!D$18="Yes",'summary lookup and rates'!$C$7,0)</f>
        <v>0</v>
      </c>
    </row>
    <row r="53" spans="1:23" s="94" customFormat="1" x14ac:dyDescent="0.3">
      <c r="A53" s="95">
        <f>'group input'!C91</f>
        <v>0</v>
      </c>
      <c r="B53" s="94">
        <f>'group input'!D91</f>
        <v>0</v>
      </c>
      <c r="C53" s="94">
        <f>'group input'!E91</f>
        <v>0</v>
      </c>
      <c r="D53" s="94">
        <f t="shared" ca="1" si="2"/>
        <v>0</v>
      </c>
      <c r="E53" s="94">
        <f t="shared" si="3"/>
        <v>0</v>
      </c>
      <c r="F53" s="94">
        <f t="shared" si="12"/>
        <v>0</v>
      </c>
      <c r="G53" s="94" t="str">
        <f>'group input'!$D$12</f>
        <v>None</v>
      </c>
      <c r="H53" s="94">
        <f t="shared" si="4"/>
        <v>0</v>
      </c>
      <c r="I53" s="94" t="str">
        <f>'group input'!$D$18</f>
        <v>No</v>
      </c>
      <c r="J53" s="94" t="str">
        <f>'group input'!$D$23</f>
        <v>None</v>
      </c>
      <c r="K53" s="96">
        <f t="shared" si="5"/>
        <v>0</v>
      </c>
      <c r="L53" s="96">
        <f t="shared" si="13"/>
        <v>0</v>
      </c>
      <c r="M53" s="94" t="str">
        <f>'group input'!$D$30</f>
        <v>None</v>
      </c>
      <c r="N53" s="96">
        <f t="shared" si="7"/>
        <v>0</v>
      </c>
      <c r="O53" s="96">
        <f t="shared" si="14"/>
        <v>0</v>
      </c>
      <c r="P53" s="94">
        <f t="shared" ca="1" si="15"/>
        <v>0</v>
      </c>
      <c r="Q53" s="94">
        <f t="shared" si="9"/>
        <v>0</v>
      </c>
      <c r="R53" s="94">
        <f t="shared" si="16"/>
        <v>0</v>
      </c>
      <c r="S53" s="94">
        <f t="shared" si="10"/>
        <v>0</v>
      </c>
      <c r="T53" s="94">
        <f t="shared" si="11"/>
        <v>0</v>
      </c>
      <c r="U53" s="97">
        <f>IF(E53&gt;0,(T53*'summary lookup and rates'!$C$5)/1000,0)</f>
        <v>0</v>
      </c>
      <c r="V53" s="97">
        <f>(T53*'summary lookup and rates'!$C$6)/1000</f>
        <v>0</v>
      </c>
      <c r="W53" s="94">
        <f>IF('group input'!D$18="Yes",'summary lookup and rates'!$C$7,0)</f>
        <v>0</v>
      </c>
    </row>
    <row r="54" spans="1:23" x14ac:dyDescent="0.3">
      <c r="A54" s="69">
        <f>'group input'!C92</f>
        <v>0</v>
      </c>
      <c r="B54">
        <f>'group input'!D92</f>
        <v>0</v>
      </c>
      <c r="C54">
        <f>'group input'!E92</f>
        <v>0</v>
      </c>
      <c r="D54">
        <f t="shared" ca="1" si="2"/>
        <v>0</v>
      </c>
      <c r="E54">
        <f t="shared" si="3"/>
        <v>0</v>
      </c>
      <c r="F54">
        <f t="shared" si="12"/>
        <v>0</v>
      </c>
      <c r="G54" t="str">
        <f>'group input'!$D$12</f>
        <v>None</v>
      </c>
      <c r="H54">
        <f t="shared" si="4"/>
        <v>0</v>
      </c>
      <c r="I54" t="str">
        <f>'group input'!$D$18</f>
        <v>No</v>
      </c>
      <c r="J54" t="str">
        <f>'group input'!$D$23</f>
        <v>None</v>
      </c>
      <c r="K54" s="71">
        <f t="shared" si="5"/>
        <v>0</v>
      </c>
      <c r="L54" s="71">
        <f t="shared" si="13"/>
        <v>0</v>
      </c>
      <c r="M54" t="str">
        <f>'group input'!$D$30</f>
        <v>None</v>
      </c>
      <c r="N54" s="71">
        <f t="shared" si="7"/>
        <v>0</v>
      </c>
      <c r="O54" s="71">
        <f t="shared" si="14"/>
        <v>0</v>
      </c>
      <c r="P54">
        <f t="shared" ca="1" si="15"/>
        <v>0</v>
      </c>
      <c r="Q54">
        <f t="shared" si="9"/>
        <v>0</v>
      </c>
      <c r="R54">
        <f t="shared" si="16"/>
        <v>0</v>
      </c>
      <c r="S54">
        <f t="shared" si="10"/>
        <v>0</v>
      </c>
      <c r="T54">
        <f t="shared" si="11"/>
        <v>0</v>
      </c>
      <c r="U54" s="78">
        <f>IF(E54&gt;0,(T54*'summary lookup and rates'!$C$5)/1000,0)</f>
        <v>0</v>
      </c>
      <c r="V54" s="78">
        <f>(T54*'summary lookup and rates'!$C$6)/1000</f>
        <v>0</v>
      </c>
      <c r="W54">
        <f>IF('group input'!D$18="Yes",'summary lookup and rates'!$C$7,0)</f>
        <v>0</v>
      </c>
    </row>
    <row r="55" spans="1:23" x14ac:dyDescent="0.3">
      <c r="A55" s="69">
        <f>'group input'!C93</f>
        <v>0</v>
      </c>
      <c r="B55">
        <f>'group input'!D93</f>
        <v>0</v>
      </c>
      <c r="C55">
        <f>'group input'!E93</f>
        <v>0</v>
      </c>
      <c r="D55">
        <f t="shared" ca="1" si="2"/>
        <v>0</v>
      </c>
      <c r="E55">
        <f t="shared" si="3"/>
        <v>0</v>
      </c>
      <c r="F55">
        <f t="shared" si="12"/>
        <v>0</v>
      </c>
      <c r="G55" t="str">
        <f>'group input'!$D$12</f>
        <v>None</v>
      </c>
      <c r="H55">
        <f t="shared" si="4"/>
        <v>0</v>
      </c>
      <c r="I55" t="str">
        <f>'group input'!$D$18</f>
        <v>No</v>
      </c>
      <c r="J55" t="str">
        <f>'group input'!$D$23</f>
        <v>None</v>
      </c>
      <c r="K55" s="71">
        <f t="shared" si="5"/>
        <v>0</v>
      </c>
      <c r="L55" s="71">
        <f t="shared" si="13"/>
        <v>0</v>
      </c>
      <c r="M55" t="str">
        <f>'group input'!$D$30</f>
        <v>None</v>
      </c>
      <c r="N55" s="71">
        <f t="shared" si="7"/>
        <v>0</v>
      </c>
      <c r="O55" s="71">
        <f t="shared" si="14"/>
        <v>0</v>
      </c>
      <c r="P55">
        <f t="shared" ca="1" si="15"/>
        <v>0</v>
      </c>
      <c r="Q55">
        <f t="shared" si="9"/>
        <v>0</v>
      </c>
      <c r="R55">
        <f t="shared" si="16"/>
        <v>0</v>
      </c>
      <c r="S55">
        <f t="shared" si="10"/>
        <v>0</v>
      </c>
      <c r="T55">
        <f t="shared" si="11"/>
        <v>0</v>
      </c>
      <c r="U55" s="78">
        <f>IF(E55&gt;0,(T55*'summary lookup and rates'!$C$5)/1000,0)</f>
        <v>0</v>
      </c>
      <c r="V55" s="78">
        <f>(T55*'summary lookup and rates'!$C$6)/1000</f>
        <v>0</v>
      </c>
      <c r="W55">
        <f>IF('group input'!D$18="Yes",'summary lookup and rates'!$C$7,0)</f>
        <v>0</v>
      </c>
    </row>
    <row r="56" spans="1:23" x14ac:dyDescent="0.3">
      <c r="A56" s="69">
        <f>'group input'!C94</f>
        <v>0</v>
      </c>
      <c r="B56">
        <f>'group input'!D94</f>
        <v>0</v>
      </c>
      <c r="C56">
        <f>'group input'!E94</f>
        <v>0</v>
      </c>
      <c r="D56">
        <f t="shared" ca="1" si="2"/>
        <v>0</v>
      </c>
      <c r="E56">
        <f t="shared" si="3"/>
        <v>0</v>
      </c>
      <c r="F56">
        <f t="shared" si="12"/>
        <v>0</v>
      </c>
      <c r="G56" t="str">
        <f>'group input'!$D$12</f>
        <v>None</v>
      </c>
      <c r="H56">
        <f t="shared" si="4"/>
        <v>0</v>
      </c>
      <c r="I56" t="str">
        <f>'group input'!$D$18</f>
        <v>No</v>
      </c>
      <c r="J56" t="str">
        <f>'group input'!$D$23</f>
        <v>None</v>
      </c>
      <c r="K56" s="71">
        <f t="shared" si="5"/>
        <v>0</v>
      </c>
      <c r="L56" s="71">
        <f t="shared" si="13"/>
        <v>0</v>
      </c>
      <c r="M56" t="str">
        <f>'group input'!$D$30</f>
        <v>None</v>
      </c>
      <c r="N56" s="71">
        <f t="shared" si="7"/>
        <v>0</v>
      </c>
      <c r="O56" s="71">
        <f t="shared" si="14"/>
        <v>0</v>
      </c>
      <c r="P56">
        <f t="shared" ca="1" si="15"/>
        <v>0</v>
      </c>
      <c r="Q56">
        <f t="shared" si="9"/>
        <v>0</v>
      </c>
      <c r="R56">
        <f t="shared" si="16"/>
        <v>0</v>
      </c>
      <c r="S56">
        <f t="shared" si="10"/>
        <v>0</v>
      </c>
      <c r="T56">
        <f t="shared" si="11"/>
        <v>0</v>
      </c>
      <c r="U56" s="78">
        <f>IF(E56&gt;0,(T56*'summary lookup and rates'!$C$5)/1000,0)</f>
        <v>0</v>
      </c>
      <c r="V56" s="78">
        <f>(T56*'summary lookup and rates'!$C$6)/1000</f>
        <v>0</v>
      </c>
      <c r="W56">
        <f>IF('group input'!D$18="Yes",'summary lookup and rates'!$C$7,0)</f>
        <v>0</v>
      </c>
    </row>
    <row r="57" spans="1:23" x14ac:dyDescent="0.3">
      <c r="A57" s="69">
        <f>'group input'!C95</f>
        <v>0</v>
      </c>
      <c r="B57">
        <f>'group input'!D95</f>
        <v>0</v>
      </c>
      <c r="C57">
        <f>'group input'!E95</f>
        <v>0</v>
      </c>
      <c r="D57">
        <f t="shared" ca="1" si="2"/>
        <v>0</v>
      </c>
      <c r="E57">
        <f t="shared" si="3"/>
        <v>0</v>
      </c>
      <c r="F57">
        <f t="shared" si="12"/>
        <v>0</v>
      </c>
      <c r="G57" t="str">
        <f>'group input'!$D$12</f>
        <v>None</v>
      </c>
      <c r="H57">
        <f t="shared" si="4"/>
        <v>0</v>
      </c>
      <c r="I57" t="str">
        <f>'group input'!$D$18</f>
        <v>No</v>
      </c>
      <c r="J57" t="str">
        <f>'group input'!$D$23</f>
        <v>None</v>
      </c>
      <c r="K57" s="71">
        <f t="shared" si="5"/>
        <v>0</v>
      </c>
      <c r="L57" s="71">
        <f t="shared" si="13"/>
        <v>0</v>
      </c>
      <c r="M57" t="str">
        <f>'group input'!$D$30</f>
        <v>None</v>
      </c>
      <c r="N57" s="71">
        <f t="shared" si="7"/>
        <v>0</v>
      </c>
      <c r="O57" s="71">
        <f t="shared" si="14"/>
        <v>0</v>
      </c>
      <c r="P57">
        <f t="shared" ca="1" si="15"/>
        <v>0</v>
      </c>
      <c r="Q57">
        <f t="shared" si="9"/>
        <v>0</v>
      </c>
      <c r="R57">
        <f t="shared" si="16"/>
        <v>0</v>
      </c>
      <c r="S57">
        <f t="shared" si="10"/>
        <v>0</v>
      </c>
      <c r="T57">
        <f t="shared" si="11"/>
        <v>0</v>
      </c>
      <c r="U57" s="78">
        <f>IF(E57&gt;0,(T57*'summary lookup and rates'!$C$5)/1000,0)</f>
        <v>0</v>
      </c>
      <c r="V57" s="78">
        <f>(T57*'summary lookup and rates'!$C$6)/1000</f>
        <v>0</v>
      </c>
      <c r="W57">
        <f>IF('group input'!D$18="Yes",'summary lookup and rates'!$C$7,0)</f>
        <v>0</v>
      </c>
    </row>
    <row r="58" spans="1:23" x14ac:dyDescent="0.3">
      <c r="A58" s="69">
        <f>'group input'!C96</f>
        <v>0</v>
      </c>
      <c r="B58">
        <f>'group input'!D96</f>
        <v>0</v>
      </c>
      <c r="C58">
        <f>'group input'!E96</f>
        <v>0</v>
      </c>
      <c r="D58">
        <f t="shared" ca="1" si="2"/>
        <v>0</v>
      </c>
      <c r="E58">
        <f t="shared" si="3"/>
        <v>0</v>
      </c>
      <c r="F58">
        <f t="shared" si="12"/>
        <v>0</v>
      </c>
      <c r="G58" t="str">
        <f>'group input'!$D$12</f>
        <v>None</v>
      </c>
      <c r="H58">
        <f t="shared" si="4"/>
        <v>0</v>
      </c>
      <c r="I58" t="str">
        <f>'group input'!$D$18</f>
        <v>No</v>
      </c>
      <c r="J58" t="str">
        <f>'group input'!$D$23</f>
        <v>None</v>
      </c>
      <c r="K58" s="71">
        <f t="shared" si="5"/>
        <v>0</v>
      </c>
      <c r="L58" s="71">
        <f t="shared" si="13"/>
        <v>0</v>
      </c>
      <c r="M58" t="str">
        <f>'group input'!$D$30</f>
        <v>None</v>
      </c>
      <c r="N58" s="71">
        <f t="shared" si="7"/>
        <v>0</v>
      </c>
      <c r="O58" s="71">
        <f t="shared" si="14"/>
        <v>0</v>
      </c>
      <c r="P58">
        <f t="shared" ca="1" si="15"/>
        <v>0</v>
      </c>
      <c r="Q58">
        <f t="shared" si="9"/>
        <v>0</v>
      </c>
      <c r="R58">
        <f t="shared" si="16"/>
        <v>0</v>
      </c>
      <c r="S58">
        <f t="shared" si="10"/>
        <v>0</v>
      </c>
      <c r="T58">
        <f t="shared" si="11"/>
        <v>0</v>
      </c>
      <c r="U58" s="78">
        <f>IF(E58&gt;0,(T58*'summary lookup and rates'!$C$5)/1000,0)</f>
        <v>0</v>
      </c>
      <c r="V58" s="78">
        <f>(T58*'summary lookup and rates'!$C$6)/1000</f>
        <v>0</v>
      </c>
      <c r="W58">
        <f>IF('group input'!D$18="Yes",'summary lookup and rates'!$C$7,0)</f>
        <v>0</v>
      </c>
    </row>
    <row r="59" spans="1:23" x14ac:dyDescent="0.3">
      <c r="A59" s="69">
        <f>'group input'!C97</f>
        <v>0</v>
      </c>
      <c r="B59">
        <f>'group input'!D97</f>
        <v>0</v>
      </c>
      <c r="C59">
        <f>'group input'!E97</f>
        <v>0</v>
      </c>
      <c r="D59">
        <f t="shared" ca="1" si="2"/>
        <v>0</v>
      </c>
      <c r="E59">
        <f t="shared" si="3"/>
        <v>0</v>
      </c>
      <c r="F59">
        <f t="shared" si="12"/>
        <v>0</v>
      </c>
      <c r="G59" t="str">
        <f>'group input'!$D$12</f>
        <v>None</v>
      </c>
      <c r="H59">
        <f t="shared" si="4"/>
        <v>0</v>
      </c>
      <c r="I59" t="str">
        <f>'group input'!$D$18</f>
        <v>No</v>
      </c>
      <c r="J59" t="str">
        <f>'group input'!$D$23</f>
        <v>None</v>
      </c>
      <c r="K59" s="71">
        <f t="shared" si="5"/>
        <v>0</v>
      </c>
      <c r="L59" s="71">
        <f t="shared" si="13"/>
        <v>0</v>
      </c>
      <c r="M59" t="str">
        <f>'group input'!$D$30</f>
        <v>None</v>
      </c>
      <c r="N59" s="71">
        <f t="shared" si="7"/>
        <v>0</v>
      </c>
      <c r="O59" s="71">
        <f t="shared" si="14"/>
        <v>0</v>
      </c>
      <c r="P59">
        <f t="shared" ca="1" si="15"/>
        <v>0</v>
      </c>
      <c r="Q59">
        <f t="shared" si="9"/>
        <v>0</v>
      </c>
      <c r="R59">
        <f t="shared" si="16"/>
        <v>0</v>
      </c>
      <c r="S59">
        <f t="shared" si="10"/>
        <v>0</v>
      </c>
      <c r="T59">
        <f t="shared" si="11"/>
        <v>0</v>
      </c>
      <c r="U59" s="78">
        <f>IF(E59&gt;0,(T59*'summary lookup and rates'!$C$5)/1000,0)</f>
        <v>0</v>
      </c>
      <c r="V59" s="78">
        <f>(T59*'summary lookup and rates'!$C$6)/1000</f>
        <v>0</v>
      </c>
      <c r="W59">
        <f>IF('group input'!D$18="Yes",'summary lookup and rates'!$C$7,0)</f>
        <v>0</v>
      </c>
    </row>
    <row r="60" spans="1:23" x14ac:dyDescent="0.3">
      <c r="A60" s="69">
        <f>'group input'!C98</f>
        <v>0</v>
      </c>
      <c r="B60">
        <f>'group input'!D98</f>
        <v>0</v>
      </c>
      <c r="C60">
        <f>'group input'!E98</f>
        <v>0</v>
      </c>
      <c r="D60">
        <f t="shared" ca="1" si="2"/>
        <v>0</v>
      </c>
      <c r="E60">
        <f t="shared" si="3"/>
        <v>0</v>
      </c>
      <c r="F60">
        <f t="shared" si="12"/>
        <v>0</v>
      </c>
      <c r="G60" t="str">
        <f>'group input'!$D$12</f>
        <v>None</v>
      </c>
      <c r="H60">
        <f t="shared" si="4"/>
        <v>0</v>
      </c>
      <c r="I60" t="str">
        <f>'group input'!$D$18</f>
        <v>No</v>
      </c>
      <c r="J60" t="str">
        <f>'group input'!$D$23</f>
        <v>None</v>
      </c>
      <c r="K60" s="71">
        <f t="shared" si="5"/>
        <v>0</v>
      </c>
      <c r="L60" s="71">
        <f t="shared" si="13"/>
        <v>0</v>
      </c>
      <c r="M60" t="str">
        <f>'group input'!$D$30</f>
        <v>None</v>
      </c>
      <c r="N60" s="71">
        <f t="shared" si="7"/>
        <v>0</v>
      </c>
      <c r="O60" s="71">
        <f t="shared" si="14"/>
        <v>0</v>
      </c>
      <c r="P60">
        <f t="shared" ca="1" si="15"/>
        <v>0</v>
      </c>
      <c r="Q60">
        <f t="shared" si="9"/>
        <v>0</v>
      </c>
      <c r="R60">
        <f t="shared" si="16"/>
        <v>0</v>
      </c>
      <c r="S60">
        <f t="shared" si="10"/>
        <v>0</v>
      </c>
      <c r="T60">
        <f t="shared" si="11"/>
        <v>0</v>
      </c>
      <c r="U60" s="78">
        <f>IF(E60&gt;0,(T60*'summary lookup and rates'!$C$5)/1000,0)</f>
        <v>0</v>
      </c>
      <c r="V60" s="78">
        <f>(T60*'summary lookup and rates'!$C$6)/1000</f>
        <v>0</v>
      </c>
      <c r="W60">
        <f>IF('group input'!D$18="Yes",'summary lookup and rates'!$C$7,0)</f>
        <v>0</v>
      </c>
    </row>
    <row r="61" spans="1:23" x14ac:dyDescent="0.3">
      <c r="A61" s="69">
        <f>'group input'!C99</f>
        <v>0</v>
      </c>
      <c r="B61">
        <f>'group input'!D99</f>
        <v>0</v>
      </c>
      <c r="C61">
        <f>'group input'!E99</f>
        <v>0</v>
      </c>
      <c r="D61">
        <f t="shared" ca="1" si="2"/>
        <v>0</v>
      </c>
      <c r="E61">
        <f t="shared" si="3"/>
        <v>0</v>
      </c>
      <c r="F61">
        <f t="shared" si="12"/>
        <v>0</v>
      </c>
      <c r="G61" t="str">
        <f>'group input'!$D$12</f>
        <v>None</v>
      </c>
      <c r="H61">
        <f t="shared" si="4"/>
        <v>0</v>
      </c>
      <c r="I61" t="str">
        <f>'group input'!$D$18</f>
        <v>No</v>
      </c>
      <c r="J61" t="str">
        <f>'group input'!$D$23</f>
        <v>None</v>
      </c>
      <c r="K61" s="71">
        <f t="shared" si="5"/>
        <v>0</v>
      </c>
      <c r="L61" s="71">
        <f t="shared" si="13"/>
        <v>0</v>
      </c>
      <c r="M61" t="str">
        <f>'group input'!$D$30</f>
        <v>None</v>
      </c>
      <c r="N61" s="71">
        <f t="shared" si="7"/>
        <v>0</v>
      </c>
      <c r="O61" s="71">
        <f t="shared" si="14"/>
        <v>0</v>
      </c>
      <c r="P61">
        <f t="shared" ca="1" si="15"/>
        <v>0</v>
      </c>
      <c r="Q61">
        <f t="shared" si="9"/>
        <v>0</v>
      </c>
      <c r="R61">
        <f t="shared" si="16"/>
        <v>0</v>
      </c>
      <c r="S61">
        <f t="shared" si="10"/>
        <v>0</v>
      </c>
      <c r="T61">
        <f t="shared" si="11"/>
        <v>0</v>
      </c>
      <c r="U61" s="78">
        <f>IF(E61&gt;0,(T61*'summary lookup and rates'!$C$5)/1000,0)</f>
        <v>0</v>
      </c>
      <c r="V61" s="78">
        <f>(T61*'summary lookup and rates'!$C$6)/1000</f>
        <v>0</v>
      </c>
      <c r="W61">
        <f>IF('group input'!D$18="Yes",'summary lookup and rates'!$C$7,0)</f>
        <v>0</v>
      </c>
    </row>
    <row r="62" spans="1:23" x14ac:dyDescent="0.3">
      <c r="A62" s="69">
        <f>'group input'!C100</f>
        <v>0</v>
      </c>
      <c r="B62">
        <f>'group input'!D100</f>
        <v>0</v>
      </c>
      <c r="C62">
        <f>'group input'!E100</f>
        <v>0</v>
      </c>
      <c r="D62">
        <f t="shared" ca="1" si="2"/>
        <v>0</v>
      </c>
      <c r="E62">
        <f t="shared" si="3"/>
        <v>0</v>
      </c>
      <c r="F62">
        <f t="shared" si="12"/>
        <v>0</v>
      </c>
      <c r="G62" t="str">
        <f>'group input'!$D$12</f>
        <v>None</v>
      </c>
      <c r="H62">
        <f t="shared" si="4"/>
        <v>0</v>
      </c>
      <c r="I62" t="str">
        <f>'group input'!$D$18</f>
        <v>No</v>
      </c>
      <c r="J62" t="str">
        <f>'group input'!$D$23</f>
        <v>None</v>
      </c>
      <c r="K62" s="71">
        <f t="shared" si="5"/>
        <v>0</v>
      </c>
      <c r="L62" s="71">
        <f t="shared" si="13"/>
        <v>0</v>
      </c>
      <c r="M62" t="str">
        <f>'group input'!$D$30</f>
        <v>None</v>
      </c>
      <c r="N62" s="71">
        <f t="shared" si="7"/>
        <v>0</v>
      </c>
      <c r="O62" s="71">
        <f t="shared" si="14"/>
        <v>0</v>
      </c>
      <c r="P62">
        <f t="shared" ca="1" si="15"/>
        <v>0</v>
      </c>
      <c r="Q62">
        <f t="shared" si="9"/>
        <v>0</v>
      </c>
      <c r="R62">
        <f t="shared" si="16"/>
        <v>0</v>
      </c>
      <c r="S62">
        <f t="shared" si="10"/>
        <v>0</v>
      </c>
      <c r="T62">
        <f t="shared" si="11"/>
        <v>0</v>
      </c>
      <c r="U62" s="78">
        <f>IF(E62&gt;0,(T62*'summary lookup and rates'!$C$5)/1000,0)</f>
        <v>0</v>
      </c>
      <c r="V62" s="78">
        <f>(T62*'summary lookup and rates'!$C$6)/1000</f>
        <v>0</v>
      </c>
      <c r="W62">
        <f>IF('group input'!D$18="Yes",'summary lookup and rates'!$C$7,0)</f>
        <v>0</v>
      </c>
    </row>
    <row r="63" spans="1:23" x14ac:dyDescent="0.3">
      <c r="A63" s="69">
        <f>'group input'!C101</f>
        <v>0</v>
      </c>
      <c r="B63">
        <f>'group input'!D101</f>
        <v>0</v>
      </c>
      <c r="C63">
        <f>'group input'!E101</f>
        <v>0</v>
      </c>
      <c r="D63">
        <f t="shared" ca="1" si="2"/>
        <v>0</v>
      </c>
      <c r="E63">
        <f t="shared" si="3"/>
        <v>0</v>
      </c>
      <c r="F63">
        <f t="shared" si="12"/>
        <v>0</v>
      </c>
      <c r="G63" t="str">
        <f>'group input'!$D$12</f>
        <v>None</v>
      </c>
      <c r="H63">
        <f t="shared" si="4"/>
        <v>0</v>
      </c>
      <c r="I63" t="str">
        <f>'group input'!$D$18</f>
        <v>No</v>
      </c>
      <c r="J63" t="str">
        <f>'group input'!$D$23</f>
        <v>None</v>
      </c>
      <c r="K63" s="71">
        <f t="shared" si="5"/>
        <v>0</v>
      </c>
      <c r="L63" s="71">
        <f t="shared" si="13"/>
        <v>0</v>
      </c>
      <c r="M63" t="str">
        <f>'group input'!$D$30</f>
        <v>None</v>
      </c>
      <c r="N63" s="71">
        <f t="shared" si="7"/>
        <v>0</v>
      </c>
      <c r="O63" s="71">
        <f t="shared" si="14"/>
        <v>0</v>
      </c>
      <c r="P63">
        <f t="shared" ca="1" si="15"/>
        <v>0</v>
      </c>
      <c r="Q63">
        <f t="shared" si="9"/>
        <v>0</v>
      </c>
      <c r="R63">
        <f t="shared" si="16"/>
        <v>0</v>
      </c>
      <c r="S63">
        <f t="shared" si="10"/>
        <v>0</v>
      </c>
      <c r="T63">
        <f t="shared" si="11"/>
        <v>0</v>
      </c>
      <c r="U63" s="78">
        <f>IF(E63&gt;0,(T63*'summary lookup and rates'!$C$5)/1000,0)</f>
        <v>0</v>
      </c>
      <c r="V63" s="78">
        <f>(T63*'summary lookup and rates'!$C$6)/1000</f>
        <v>0</v>
      </c>
      <c r="W63">
        <f>IF('group input'!D$18="Yes",'summary lookup and rates'!$C$7,0)</f>
        <v>0</v>
      </c>
    </row>
    <row r="64" spans="1:23" x14ac:dyDescent="0.3">
      <c r="A64" s="69">
        <f>'group input'!C102</f>
        <v>0</v>
      </c>
      <c r="B64">
        <f>'group input'!D102</f>
        <v>0</v>
      </c>
      <c r="C64">
        <f>'group input'!E102</f>
        <v>0</v>
      </c>
      <c r="D64">
        <f t="shared" ca="1" si="2"/>
        <v>0</v>
      </c>
      <c r="E64">
        <f t="shared" si="3"/>
        <v>0</v>
      </c>
      <c r="F64">
        <f t="shared" si="12"/>
        <v>0</v>
      </c>
      <c r="G64" t="str">
        <f>'group input'!$D$12</f>
        <v>None</v>
      </c>
      <c r="H64">
        <f t="shared" si="4"/>
        <v>0</v>
      </c>
      <c r="I64" t="str">
        <f>'group input'!$D$18</f>
        <v>No</v>
      </c>
      <c r="J64" t="str">
        <f>'group input'!$D$23</f>
        <v>None</v>
      </c>
      <c r="K64" s="71">
        <f t="shared" si="5"/>
        <v>0</v>
      </c>
      <c r="L64" s="71">
        <f t="shared" si="13"/>
        <v>0</v>
      </c>
      <c r="M64" t="str">
        <f>'group input'!$D$30</f>
        <v>None</v>
      </c>
      <c r="N64" s="71">
        <f t="shared" si="7"/>
        <v>0</v>
      </c>
      <c r="O64" s="71">
        <f t="shared" si="14"/>
        <v>0</v>
      </c>
      <c r="P64">
        <f t="shared" ca="1" si="15"/>
        <v>0</v>
      </c>
      <c r="Q64">
        <f t="shared" si="9"/>
        <v>0</v>
      </c>
      <c r="R64">
        <f t="shared" si="16"/>
        <v>0</v>
      </c>
      <c r="S64">
        <f t="shared" si="10"/>
        <v>0</v>
      </c>
      <c r="T64">
        <f t="shared" si="11"/>
        <v>0</v>
      </c>
      <c r="U64" s="78">
        <f>IF(E64&gt;0,(T64*'summary lookup and rates'!$C$5)/1000,0)</f>
        <v>0</v>
      </c>
      <c r="V64" s="78">
        <f>(T64*'summary lookup and rates'!$C$6)/1000</f>
        <v>0</v>
      </c>
      <c r="W64">
        <f>IF('group input'!D$18="Yes",'summary lookup and rates'!$C$7,0)</f>
        <v>0</v>
      </c>
    </row>
    <row r="65" spans="1:23" x14ac:dyDescent="0.3">
      <c r="A65" s="69">
        <f>'group input'!C103</f>
        <v>0</v>
      </c>
      <c r="B65">
        <f>'group input'!D103</f>
        <v>0</v>
      </c>
      <c r="C65">
        <f>'group input'!E103</f>
        <v>0</v>
      </c>
      <c r="D65">
        <f t="shared" ca="1" si="2"/>
        <v>0</v>
      </c>
      <c r="E65">
        <f t="shared" si="3"/>
        <v>0</v>
      </c>
      <c r="F65">
        <f t="shared" si="12"/>
        <v>0</v>
      </c>
      <c r="G65" t="str">
        <f>'group input'!$D$12</f>
        <v>None</v>
      </c>
      <c r="H65">
        <f t="shared" si="4"/>
        <v>0</v>
      </c>
      <c r="I65" t="str">
        <f>'group input'!$D$18</f>
        <v>No</v>
      </c>
      <c r="J65" t="str">
        <f>'group input'!$D$23</f>
        <v>None</v>
      </c>
      <c r="K65" s="71">
        <f t="shared" si="5"/>
        <v>0</v>
      </c>
      <c r="L65" s="71">
        <f t="shared" si="13"/>
        <v>0</v>
      </c>
      <c r="M65" t="str">
        <f>'group input'!$D$30</f>
        <v>None</v>
      </c>
      <c r="N65" s="71">
        <f t="shared" si="7"/>
        <v>0</v>
      </c>
      <c r="O65" s="71">
        <f t="shared" si="14"/>
        <v>0</v>
      </c>
      <c r="P65">
        <f t="shared" ca="1" si="15"/>
        <v>0</v>
      </c>
      <c r="Q65">
        <f t="shared" si="9"/>
        <v>0</v>
      </c>
      <c r="R65">
        <f t="shared" si="16"/>
        <v>0</v>
      </c>
      <c r="S65">
        <f t="shared" si="10"/>
        <v>0</v>
      </c>
      <c r="T65">
        <f t="shared" si="11"/>
        <v>0</v>
      </c>
      <c r="U65" s="78">
        <f>IF(E65&gt;0,(T65*'summary lookup and rates'!$C$5)/1000,0)</f>
        <v>0</v>
      </c>
      <c r="V65" s="78">
        <f>(T65*'summary lookup and rates'!$C$6)/1000</f>
        <v>0</v>
      </c>
      <c r="W65">
        <f>IF('group input'!D$18="Yes",'summary lookup and rates'!$C$7,0)</f>
        <v>0</v>
      </c>
    </row>
    <row r="66" spans="1:23" x14ac:dyDescent="0.3">
      <c r="A66" s="69">
        <f>'group input'!C104</f>
        <v>0</v>
      </c>
      <c r="B66">
        <f>'group input'!D104</f>
        <v>0</v>
      </c>
      <c r="C66">
        <f>'group input'!E104</f>
        <v>0</v>
      </c>
      <c r="D66">
        <f t="shared" ca="1" si="2"/>
        <v>0</v>
      </c>
      <c r="E66">
        <f t="shared" si="3"/>
        <v>0</v>
      </c>
      <c r="F66">
        <f t="shared" si="12"/>
        <v>0</v>
      </c>
      <c r="G66" t="str">
        <f>'group input'!$D$12</f>
        <v>None</v>
      </c>
      <c r="H66">
        <f t="shared" si="4"/>
        <v>0</v>
      </c>
      <c r="I66" t="str">
        <f>'group input'!$D$18</f>
        <v>No</v>
      </c>
      <c r="J66" t="str">
        <f>'group input'!$D$23</f>
        <v>None</v>
      </c>
      <c r="K66" s="71">
        <f t="shared" si="5"/>
        <v>0</v>
      </c>
      <c r="L66" s="71">
        <f t="shared" si="13"/>
        <v>0</v>
      </c>
      <c r="M66" t="str">
        <f>'group input'!$D$30</f>
        <v>None</v>
      </c>
      <c r="N66" s="71">
        <f t="shared" si="7"/>
        <v>0</v>
      </c>
      <c r="O66" s="71">
        <f t="shared" si="14"/>
        <v>0</v>
      </c>
      <c r="P66">
        <f t="shared" ca="1" si="15"/>
        <v>0</v>
      </c>
      <c r="Q66">
        <f t="shared" si="9"/>
        <v>0</v>
      </c>
      <c r="R66">
        <f t="shared" si="16"/>
        <v>0</v>
      </c>
      <c r="S66">
        <f t="shared" si="10"/>
        <v>0</v>
      </c>
      <c r="T66">
        <f t="shared" si="11"/>
        <v>0</v>
      </c>
      <c r="U66" s="78">
        <f>IF(E66&gt;0,(T66*'summary lookup and rates'!$C$5)/1000,0)</f>
        <v>0</v>
      </c>
      <c r="V66" s="78">
        <f>(T66*'summary lookup and rates'!$C$6)/1000</f>
        <v>0</v>
      </c>
      <c r="W66">
        <f>IF('group input'!D$18="Yes",'summary lookup and rates'!$C$7,0)</f>
        <v>0</v>
      </c>
    </row>
    <row r="67" spans="1:23" x14ac:dyDescent="0.3">
      <c r="A67" s="69">
        <f>'group input'!C105</f>
        <v>0</v>
      </c>
      <c r="B67">
        <f>'group input'!D105</f>
        <v>0</v>
      </c>
      <c r="C67">
        <f>'group input'!E105</f>
        <v>0</v>
      </c>
      <c r="D67">
        <f t="shared" ca="1" si="2"/>
        <v>0</v>
      </c>
      <c r="E67">
        <f t="shared" si="3"/>
        <v>0</v>
      </c>
      <c r="F67">
        <f t="shared" si="12"/>
        <v>0</v>
      </c>
      <c r="G67" t="str">
        <f>'group input'!$D$12</f>
        <v>None</v>
      </c>
      <c r="H67">
        <f t="shared" si="4"/>
        <v>0</v>
      </c>
      <c r="I67" t="str">
        <f>'group input'!$D$18</f>
        <v>No</v>
      </c>
      <c r="J67" t="str">
        <f>'group input'!$D$23</f>
        <v>None</v>
      </c>
      <c r="K67" s="71">
        <f t="shared" si="5"/>
        <v>0</v>
      </c>
      <c r="L67" s="71">
        <f t="shared" ref="L67:L98" si="17">(IF(AND(J67&lt;&gt;"None",E67&lt;&gt;0),VLOOKUP(J67,STD_Rates_lookup,2,FALSE),0))*(K67/10)</f>
        <v>0</v>
      </c>
      <c r="M67" t="str">
        <f>'group input'!$D$30</f>
        <v>None</v>
      </c>
      <c r="N67" s="71">
        <f t="shared" si="7"/>
        <v>0</v>
      </c>
      <c r="O67" s="71">
        <f t="shared" ref="O67:O98" si="18">(IF(AND(M67&lt;&gt;"None",E67&lt;&gt;0),VLOOKUP(M67,LTD_Rates_lookup,2,FALSE),0))*(N67/100)</f>
        <v>0</v>
      </c>
      <c r="P67">
        <f t="shared" ref="P67:P102" ca="1" si="19">IF(D67=0,0,VLOOKUP(D67,life_age_reduction,4,FALSE))</f>
        <v>0</v>
      </c>
      <c r="Q67">
        <f t="shared" si="9"/>
        <v>0</v>
      </c>
      <c r="R67">
        <f t="shared" ref="R67:R102" si="20">IF(OR(G67="B",G67="C",G67="D"),VLOOKUP(G67,summary_benefit_lookup,2,FALSE),0)</f>
        <v>0</v>
      </c>
      <c r="S67">
        <f t="shared" si="10"/>
        <v>0</v>
      </c>
      <c r="T67">
        <f t="shared" si="11"/>
        <v>0</v>
      </c>
      <c r="U67" s="78">
        <f>IF(E67&gt;0,(T67*'summary lookup and rates'!$C$5)/1000,0)</f>
        <v>0</v>
      </c>
      <c r="V67" s="78">
        <f>(T67*'summary lookup and rates'!$C$6)/1000</f>
        <v>0</v>
      </c>
      <c r="W67">
        <f>IF('group input'!D$18="Yes",'summary lookup and rates'!$C$7,0)</f>
        <v>0</v>
      </c>
    </row>
    <row r="68" spans="1:23" x14ac:dyDescent="0.3">
      <c r="A68" s="69">
        <f>'group input'!C106</f>
        <v>0</v>
      </c>
      <c r="B68">
        <f>'group input'!D106</f>
        <v>0</v>
      </c>
      <c r="C68">
        <f>'group input'!E106</f>
        <v>0</v>
      </c>
      <c r="D68">
        <f t="shared" ref="D68:D102" ca="1" si="21">IF(B68&gt;0,B68,IF(A68&gt;0,(YEAR(TODAY()-A68)-1900),0))</f>
        <v>0</v>
      </c>
      <c r="E68">
        <f t="shared" ref="E68:E102" si="22">IF(OR(A68&lt;&gt;0,B68&lt;&gt;0),1,0)</f>
        <v>0</v>
      </c>
      <c r="F68">
        <f t="shared" si="12"/>
        <v>0</v>
      </c>
      <c r="G68" t="str">
        <f>'group input'!$D$12</f>
        <v>None</v>
      </c>
      <c r="H68">
        <f t="shared" ref="H68:H102" si="23">IF(ROUNDUP(C68,-3)&gt;75000,75000,ROUNDUP(C68,-3))</f>
        <v>0</v>
      </c>
      <c r="I68" t="str">
        <f>'group input'!$D$18</f>
        <v>No</v>
      </c>
      <c r="J68" t="str">
        <f>'group input'!$D$23</f>
        <v>None</v>
      </c>
      <c r="K68" s="71">
        <f t="shared" ref="K68:K102" si="24">IF((C68/52)*0.6667&gt;1000,1000,(C68/52)*0.6667)</f>
        <v>0</v>
      </c>
      <c r="L68" s="71">
        <f t="shared" si="17"/>
        <v>0</v>
      </c>
      <c r="M68" t="str">
        <f>'group input'!$D$30</f>
        <v>None</v>
      </c>
      <c r="N68" s="71">
        <f t="shared" ref="N68:N102" si="25">IF(C68/12&gt;10000,10000,C68/12)</f>
        <v>0</v>
      </c>
      <c r="O68" s="71">
        <f t="shared" si="18"/>
        <v>0</v>
      </c>
      <c r="P68">
        <f t="shared" ca="1" si="19"/>
        <v>0</v>
      </c>
      <c r="Q68">
        <f t="shared" ref="Q68:Q102" si="26">IF(G68="A",H68,0)</f>
        <v>0</v>
      </c>
      <c r="R68">
        <f t="shared" si="20"/>
        <v>0</v>
      </c>
      <c r="S68">
        <f t="shared" ref="S68:S102" si="27">R68+Q68</f>
        <v>0</v>
      </c>
      <c r="T68">
        <f t="shared" ref="T68:T102" si="28">IF(E68&gt;0,S68-(P68*S68),0)</f>
        <v>0</v>
      </c>
      <c r="U68" s="78">
        <f>IF(E68&gt;0,(T68*'summary lookup and rates'!$C$5)/1000,0)</f>
        <v>0</v>
      </c>
      <c r="V68" s="78">
        <f>(T68*'summary lookup and rates'!$C$6)/1000</f>
        <v>0</v>
      </c>
      <c r="W68">
        <f>IF('group input'!D$18="Yes",'summary lookup and rates'!$C$7,0)</f>
        <v>0</v>
      </c>
    </row>
    <row r="69" spans="1:23" x14ac:dyDescent="0.3">
      <c r="A69" s="69">
        <f>'group input'!C107</f>
        <v>0</v>
      </c>
      <c r="B69">
        <f>'group input'!D107</f>
        <v>0</v>
      </c>
      <c r="C69">
        <f>'group input'!E107</f>
        <v>0</v>
      </c>
      <c r="D69">
        <f t="shared" ca="1" si="21"/>
        <v>0</v>
      </c>
      <c r="E69">
        <f t="shared" si="22"/>
        <v>0</v>
      </c>
      <c r="F69">
        <f t="shared" ref="F69:F102" si="29">IF(E69=1,F68+1,0)</f>
        <v>0</v>
      </c>
      <c r="G69" t="str">
        <f>'group input'!$D$12</f>
        <v>None</v>
      </c>
      <c r="H69">
        <f t="shared" si="23"/>
        <v>0</v>
      </c>
      <c r="I69" t="str">
        <f>'group input'!$D$18</f>
        <v>No</v>
      </c>
      <c r="J69" t="str">
        <f>'group input'!$D$23</f>
        <v>None</v>
      </c>
      <c r="K69" s="71">
        <f t="shared" si="24"/>
        <v>0</v>
      </c>
      <c r="L69" s="71">
        <f t="shared" si="17"/>
        <v>0</v>
      </c>
      <c r="M69" t="str">
        <f>'group input'!$D$30</f>
        <v>None</v>
      </c>
      <c r="N69" s="71">
        <f t="shared" si="25"/>
        <v>0</v>
      </c>
      <c r="O69" s="71">
        <f t="shared" si="18"/>
        <v>0</v>
      </c>
      <c r="P69">
        <f t="shared" ca="1" si="19"/>
        <v>0</v>
      </c>
      <c r="Q69">
        <f t="shared" si="26"/>
        <v>0</v>
      </c>
      <c r="R69">
        <f t="shared" si="20"/>
        <v>0</v>
      </c>
      <c r="S69">
        <f t="shared" si="27"/>
        <v>0</v>
      </c>
      <c r="T69">
        <f t="shared" si="28"/>
        <v>0</v>
      </c>
      <c r="U69" s="78">
        <f>IF(E69&gt;0,(T69*'summary lookup and rates'!$C$5)/1000,0)</f>
        <v>0</v>
      </c>
      <c r="V69" s="78">
        <f>(T69*'summary lookup and rates'!$C$6)/1000</f>
        <v>0</v>
      </c>
      <c r="W69">
        <f>IF('group input'!D$18="Yes",'summary lookup and rates'!$C$7,0)</f>
        <v>0</v>
      </c>
    </row>
    <row r="70" spans="1:23" x14ac:dyDescent="0.3">
      <c r="A70" s="69">
        <f>'group input'!C108</f>
        <v>0</v>
      </c>
      <c r="B70">
        <f>'group input'!D108</f>
        <v>0</v>
      </c>
      <c r="C70">
        <f>'group input'!E108</f>
        <v>0</v>
      </c>
      <c r="D70">
        <f t="shared" ca="1" si="21"/>
        <v>0</v>
      </c>
      <c r="E70">
        <f t="shared" si="22"/>
        <v>0</v>
      </c>
      <c r="F70">
        <f t="shared" si="29"/>
        <v>0</v>
      </c>
      <c r="G70" t="str">
        <f>'group input'!$D$12</f>
        <v>None</v>
      </c>
      <c r="H70">
        <f t="shared" si="23"/>
        <v>0</v>
      </c>
      <c r="I70" t="str">
        <f>'group input'!$D$18</f>
        <v>No</v>
      </c>
      <c r="J70" t="str">
        <f>'group input'!$D$23</f>
        <v>None</v>
      </c>
      <c r="K70" s="71">
        <f t="shared" si="24"/>
        <v>0</v>
      </c>
      <c r="L70" s="71">
        <f t="shared" si="17"/>
        <v>0</v>
      </c>
      <c r="M70" t="str">
        <f>'group input'!$D$30</f>
        <v>None</v>
      </c>
      <c r="N70" s="71">
        <f t="shared" si="25"/>
        <v>0</v>
      </c>
      <c r="O70" s="71">
        <f t="shared" si="18"/>
        <v>0</v>
      </c>
      <c r="P70">
        <f t="shared" ca="1" si="19"/>
        <v>0</v>
      </c>
      <c r="Q70">
        <f t="shared" si="26"/>
        <v>0</v>
      </c>
      <c r="R70">
        <f t="shared" si="20"/>
        <v>0</v>
      </c>
      <c r="S70">
        <f t="shared" si="27"/>
        <v>0</v>
      </c>
      <c r="T70">
        <f t="shared" si="28"/>
        <v>0</v>
      </c>
      <c r="U70" s="78">
        <f>IF(E70&gt;0,(T70*'summary lookup and rates'!$C$5)/1000,0)</f>
        <v>0</v>
      </c>
      <c r="V70" s="78">
        <f>(T70*'summary lookup and rates'!$C$6)/1000</f>
        <v>0</v>
      </c>
      <c r="W70">
        <f>IF('group input'!D$18="Yes",'summary lookup and rates'!$C$7,0)</f>
        <v>0</v>
      </c>
    </row>
    <row r="71" spans="1:23" x14ac:dyDescent="0.3">
      <c r="A71" s="69">
        <f>'group input'!C109</f>
        <v>0</v>
      </c>
      <c r="B71">
        <f>'group input'!D109</f>
        <v>0</v>
      </c>
      <c r="C71">
        <f>'group input'!E109</f>
        <v>0</v>
      </c>
      <c r="D71">
        <f t="shared" ca="1" si="21"/>
        <v>0</v>
      </c>
      <c r="E71">
        <f t="shared" si="22"/>
        <v>0</v>
      </c>
      <c r="F71">
        <f t="shared" si="29"/>
        <v>0</v>
      </c>
      <c r="G71" t="str">
        <f>'group input'!$D$12</f>
        <v>None</v>
      </c>
      <c r="H71">
        <f t="shared" si="23"/>
        <v>0</v>
      </c>
      <c r="I71" t="str">
        <f>'group input'!$D$18</f>
        <v>No</v>
      </c>
      <c r="J71" t="str">
        <f>'group input'!$D$23</f>
        <v>None</v>
      </c>
      <c r="K71" s="71">
        <f t="shared" si="24"/>
        <v>0</v>
      </c>
      <c r="L71" s="71">
        <f t="shared" si="17"/>
        <v>0</v>
      </c>
      <c r="M71" t="str">
        <f>'group input'!$D$30</f>
        <v>None</v>
      </c>
      <c r="N71" s="71">
        <f t="shared" si="25"/>
        <v>0</v>
      </c>
      <c r="O71" s="71">
        <f t="shared" si="18"/>
        <v>0</v>
      </c>
      <c r="P71">
        <f t="shared" ca="1" si="19"/>
        <v>0</v>
      </c>
      <c r="Q71">
        <f t="shared" si="26"/>
        <v>0</v>
      </c>
      <c r="R71">
        <f t="shared" si="20"/>
        <v>0</v>
      </c>
      <c r="S71">
        <f t="shared" si="27"/>
        <v>0</v>
      </c>
      <c r="T71">
        <f t="shared" si="28"/>
        <v>0</v>
      </c>
      <c r="U71" s="78">
        <f>IF(E71&gt;0,(T71*'summary lookup and rates'!$C$5)/1000,0)</f>
        <v>0</v>
      </c>
      <c r="V71" s="78">
        <f>(T71*'summary lookup and rates'!$C$6)/1000</f>
        <v>0</v>
      </c>
      <c r="W71">
        <f>IF('group input'!D$18="Yes",'summary lookup and rates'!$C$7,0)</f>
        <v>0</v>
      </c>
    </row>
    <row r="72" spans="1:23" x14ac:dyDescent="0.3">
      <c r="A72" s="69">
        <f>'group input'!C110</f>
        <v>0</v>
      </c>
      <c r="B72">
        <f>'group input'!D110</f>
        <v>0</v>
      </c>
      <c r="C72">
        <f>'group input'!E110</f>
        <v>0</v>
      </c>
      <c r="D72">
        <f t="shared" ca="1" si="21"/>
        <v>0</v>
      </c>
      <c r="E72">
        <f t="shared" si="22"/>
        <v>0</v>
      </c>
      <c r="F72">
        <f t="shared" si="29"/>
        <v>0</v>
      </c>
      <c r="G72" t="str">
        <f>'group input'!$D$12</f>
        <v>None</v>
      </c>
      <c r="H72">
        <f t="shared" si="23"/>
        <v>0</v>
      </c>
      <c r="I72" t="str">
        <f>'group input'!$D$18</f>
        <v>No</v>
      </c>
      <c r="J72" t="str">
        <f>'group input'!$D$23</f>
        <v>None</v>
      </c>
      <c r="K72" s="71">
        <f t="shared" si="24"/>
        <v>0</v>
      </c>
      <c r="L72" s="71">
        <f t="shared" si="17"/>
        <v>0</v>
      </c>
      <c r="M72" t="str">
        <f>'group input'!$D$30</f>
        <v>None</v>
      </c>
      <c r="N72" s="71">
        <f t="shared" si="25"/>
        <v>0</v>
      </c>
      <c r="O72" s="71">
        <f t="shared" si="18"/>
        <v>0</v>
      </c>
      <c r="P72">
        <f t="shared" ca="1" si="19"/>
        <v>0</v>
      </c>
      <c r="Q72">
        <f t="shared" si="26"/>
        <v>0</v>
      </c>
      <c r="R72">
        <f t="shared" si="20"/>
        <v>0</v>
      </c>
      <c r="S72">
        <f t="shared" si="27"/>
        <v>0</v>
      </c>
      <c r="T72">
        <f t="shared" si="28"/>
        <v>0</v>
      </c>
      <c r="U72" s="78">
        <f>IF(E72&gt;0,(T72*'summary lookup and rates'!$C$5)/1000,0)</f>
        <v>0</v>
      </c>
      <c r="V72" s="78">
        <f>(T72*'summary lookup and rates'!$C$6)/1000</f>
        <v>0</v>
      </c>
      <c r="W72">
        <f>IF('group input'!D$18="Yes",'summary lookup and rates'!$C$7,0)</f>
        <v>0</v>
      </c>
    </row>
    <row r="73" spans="1:23" x14ac:dyDescent="0.3">
      <c r="A73" s="69">
        <f>'group input'!C111</f>
        <v>0</v>
      </c>
      <c r="B73">
        <f>'group input'!D111</f>
        <v>0</v>
      </c>
      <c r="C73">
        <f>'group input'!E111</f>
        <v>0</v>
      </c>
      <c r="D73">
        <f t="shared" ca="1" si="21"/>
        <v>0</v>
      </c>
      <c r="E73">
        <f t="shared" si="22"/>
        <v>0</v>
      </c>
      <c r="F73">
        <f t="shared" si="29"/>
        <v>0</v>
      </c>
      <c r="G73" t="str">
        <f>'group input'!$D$12</f>
        <v>None</v>
      </c>
      <c r="H73">
        <f t="shared" si="23"/>
        <v>0</v>
      </c>
      <c r="I73" t="str">
        <f>'group input'!$D$18</f>
        <v>No</v>
      </c>
      <c r="J73" t="str">
        <f>'group input'!$D$23</f>
        <v>None</v>
      </c>
      <c r="K73" s="71">
        <f t="shared" si="24"/>
        <v>0</v>
      </c>
      <c r="L73" s="71">
        <f t="shared" si="17"/>
        <v>0</v>
      </c>
      <c r="M73" t="str">
        <f>'group input'!$D$30</f>
        <v>None</v>
      </c>
      <c r="N73" s="71">
        <f t="shared" si="25"/>
        <v>0</v>
      </c>
      <c r="O73" s="71">
        <f t="shared" si="18"/>
        <v>0</v>
      </c>
      <c r="P73">
        <f t="shared" ca="1" si="19"/>
        <v>0</v>
      </c>
      <c r="Q73">
        <f t="shared" si="26"/>
        <v>0</v>
      </c>
      <c r="R73">
        <f t="shared" si="20"/>
        <v>0</v>
      </c>
      <c r="S73">
        <f t="shared" si="27"/>
        <v>0</v>
      </c>
      <c r="T73">
        <f t="shared" si="28"/>
        <v>0</v>
      </c>
      <c r="U73" s="78">
        <f>IF(E73&gt;0,(T73*'summary lookup and rates'!$C$5)/1000,0)</f>
        <v>0</v>
      </c>
      <c r="V73" s="78">
        <f>(T73*'summary lookup and rates'!$C$6)/1000</f>
        <v>0</v>
      </c>
      <c r="W73">
        <f>IF('group input'!D$18="Yes",'summary lookup and rates'!$C$7,0)</f>
        <v>0</v>
      </c>
    </row>
    <row r="74" spans="1:23" x14ac:dyDescent="0.3">
      <c r="A74" s="69">
        <f>'group input'!C112</f>
        <v>0</v>
      </c>
      <c r="B74">
        <f>'group input'!D112</f>
        <v>0</v>
      </c>
      <c r="C74">
        <f>'group input'!E112</f>
        <v>0</v>
      </c>
      <c r="D74">
        <f t="shared" ca="1" si="21"/>
        <v>0</v>
      </c>
      <c r="E74">
        <f t="shared" si="22"/>
        <v>0</v>
      </c>
      <c r="F74">
        <f t="shared" si="29"/>
        <v>0</v>
      </c>
      <c r="G74" t="str">
        <f>'group input'!$D$12</f>
        <v>None</v>
      </c>
      <c r="H74">
        <f t="shared" si="23"/>
        <v>0</v>
      </c>
      <c r="I74" t="str">
        <f>'group input'!$D$18</f>
        <v>No</v>
      </c>
      <c r="J74" t="str">
        <f>'group input'!$D$23</f>
        <v>None</v>
      </c>
      <c r="K74" s="71">
        <f t="shared" si="24"/>
        <v>0</v>
      </c>
      <c r="L74" s="71">
        <f t="shared" si="17"/>
        <v>0</v>
      </c>
      <c r="M74" t="str">
        <f>'group input'!$D$30</f>
        <v>None</v>
      </c>
      <c r="N74" s="71">
        <f t="shared" si="25"/>
        <v>0</v>
      </c>
      <c r="O74" s="71">
        <f t="shared" si="18"/>
        <v>0</v>
      </c>
      <c r="P74">
        <f t="shared" ca="1" si="19"/>
        <v>0</v>
      </c>
      <c r="Q74">
        <f t="shared" si="26"/>
        <v>0</v>
      </c>
      <c r="R74">
        <f t="shared" si="20"/>
        <v>0</v>
      </c>
      <c r="S74">
        <f t="shared" si="27"/>
        <v>0</v>
      </c>
      <c r="T74">
        <f t="shared" si="28"/>
        <v>0</v>
      </c>
      <c r="U74" s="78">
        <f>IF(E74&gt;0,(T74*'summary lookup and rates'!$C$5)/1000,0)</f>
        <v>0</v>
      </c>
      <c r="V74" s="78">
        <f>(T74*'summary lookup and rates'!$C$6)/1000</f>
        <v>0</v>
      </c>
      <c r="W74">
        <f>IF('group input'!D$18="Yes",'summary lookup and rates'!$C$7,0)</f>
        <v>0</v>
      </c>
    </row>
    <row r="75" spans="1:23" x14ac:dyDescent="0.3">
      <c r="A75" s="69">
        <f>'group input'!C113</f>
        <v>0</v>
      </c>
      <c r="B75">
        <f>'group input'!D113</f>
        <v>0</v>
      </c>
      <c r="C75">
        <f>'group input'!E113</f>
        <v>0</v>
      </c>
      <c r="D75">
        <f t="shared" ca="1" si="21"/>
        <v>0</v>
      </c>
      <c r="E75">
        <f t="shared" si="22"/>
        <v>0</v>
      </c>
      <c r="F75">
        <f t="shared" si="29"/>
        <v>0</v>
      </c>
      <c r="G75" t="str">
        <f>'group input'!$D$12</f>
        <v>None</v>
      </c>
      <c r="H75">
        <f t="shared" si="23"/>
        <v>0</v>
      </c>
      <c r="I75" t="str">
        <f>'group input'!$D$18</f>
        <v>No</v>
      </c>
      <c r="J75" t="str">
        <f>'group input'!$D$23</f>
        <v>None</v>
      </c>
      <c r="K75" s="71">
        <f t="shared" si="24"/>
        <v>0</v>
      </c>
      <c r="L75" s="71">
        <f t="shared" si="17"/>
        <v>0</v>
      </c>
      <c r="M75" t="str">
        <f>'group input'!$D$30</f>
        <v>None</v>
      </c>
      <c r="N75" s="71">
        <f t="shared" si="25"/>
        <v>0</v>
      </c>
      <c r="O75" s="71">
        <f t="shared" si="18"/>
        <v>0</v>
      </c>
      <c r="P75">
        <f t="shared" ca="1" si="19"/>
        <v>0</v>
      </c>
      <c r="Q75">
        <f t="shared" si="26"/>
        <v>0</v>
      </c>
      <c r="R75">
        <f t="shared" si="20"/>
        <v>0</v>
      </c>
      <c r="S75">
        <f t="shared" si="27"/>
        <v>0</v>
      </c>
      <c r="T75">
        <f t="shared" si="28"/>
        <v>0</v>
      </c>
      <c r="U75" s="78">
        <f>IF(E75&gt;0,(T75*'summary lookup and rates'!$C$5)/1000,0)</f>
        <v>0</v>
      </c>
      <c r="V75" s="78">
        <f>(T75*'summary lookup and rates'!$C$6)/1000</f>
        <v>0</v>
      </c>
      <c r="W75">
        <f>IF('group input'!D$18="Yes",'summary lookup and rates'!$C$7,0)</f>
        <v>0</v>
      </c>
    </row>
    <row r="76" spans="1:23" x14ac:dyDescent="0.3">
      <c r="A76" s="69">
        <f>'group input'!C114</f>
        <v>0</v>
      </c>
      <c r="B76">
        <f>'group input'!D114</f>
        <v>0</v>
      </c>
      <c r="C76">
        <f>'group input'!E114</f>
        <v>0</v>
      </c>
      <c r="D76">
        <f t="shared" ca="1" si="21"/>
        <v>0</v>
      </c>
      <c r="E76">
        <f t="shared" si="22"/>
        <v>0</v>
      </c>
      <c r="F76">
        <f t="shared" si="29"/>
        <v>0</v>
      </c>
      <c r="G76" t="str">
        <f>'group input'!$D$12</f>
        <v>None</v>
      </c>
      <c r="H76">
        <f t="shared" si="23"/>
        <v>0</v>
      </c>
      <c r="I76" t="str">
        <f>'group input'!$D$18</f>
        <v>No</v>
      </c>
      <c r="J76" t="str">
        <f>'group input'!$D$23</f>
        <v>None</v>
      </c>
      <c r="K76" s="71">
        <f t="shared" si="24"/>
        <v>0</v>
      </c>
      <c r="L76" s="71">
        <f t="shared" si="17"/>
        <v>0</v>
      </c>
      <c r="M76" t="str">
        <f>'group input'!$D$30</f>
        <v>None</v>
      </c>
      <c r="N76" s="71">
        <f t="shared" si="25"/>
        <v>0</v>
      </c>
      <c r="O76" s="71">
        <f t="shared" si="18"/>
        <v>0</v>
      </c>
      <c r="P76">
        <f t="shared" ca="1" si="19"/>
        <v>0</v>
      </c>
      <c r="Q76">
        <f t="shared" si="26"/>
        <v>0</v>
      </c>
      <c r="R76">
        <f t="shared" si="20"/>
        <v>0</v>
      </c>
      <c r="S76">
        <f t="shared" si="27"/>
        <v>0</v>
      </c>
      <c r="T76">
        <f t="shared" si="28"/>
        <v>0</v>
      </c>
      <c r="U76" s="78">
        <f>IF(E76&gt;0,(T76*'summary lookup and rates'!$C$5)/1000,0)</f>
        <v>0</v>
      </c>
      <c r="V76" s="78">
        <f>(T76*'summary lookup and rates'!$C$6)/1000</f>
        <v>0</v>
      </c>
      <c r="W76">
        <f>IF('group input'!D$18="Yes",'summary lookup and rates'!$C$7,0)</f>
        <v>0</v>
      </c>
    </row>
    <row r="77" spans="1:23" x14ac:dyDescent="0.3">
      <c r="A77" s="69">
        <f>'group input'!C115</f>
        <v>0</v>
      </c>
      <c r="B77">
        <f>'group input'!D115</f>
        <v>0</v>
      </c>
      <c r="C77">
        <f>'group input'!E115</f>
        <v>0</v>
      </c>
      <c r="D77">
        <f t="shared" ca="1" si="21"/>
        <v>0</v>
      </c>
      <c r="E77">
        <f t="shared" si="22"/>
        <v>0</v>
      </c>
      <c r="F77">
        <f t="shared" si="29"/>
        <v>0</v>
      </c>
      <c r="G77" t="str">
        <f>'group input'!$D$12</f>
        <v>None</v>
      </c>
      <c r="H77">
        <f t="shared" si="23"/>
        <v>0</v>
      </c>
      <c r="I77" t="str">
        <f>'group input'!$D$18</f>
        <v>No</v>
      </c>
      <c r="J77" t="str">
        <f>'group input'!$D$23</f>
        <v>None</v>
      </c>
      <c r="K77" s="71">
        <f t="shared" si="24"/>
        <v>0</v>
      </c>
      <c r="L77" s="71">
        <f t="shared" si="17"/>
        <v>0</v>
      </c>
      <c r="M77" t="str">
        <f>'group input'!$D$30</f>
        <v>None</v>
      </c>
      <c r="N77" s="71">
        <f t="shared" si="25"/>
        <v>0</v>
      </c>
      <c r="O77" s="71">
        <f t="shared" si="18"/>
        <v>0</v>
      </c>
      <c r="P77">
        <f t="shared" ca="1" si="19"/>
        <v>0</v>
      </c>
      <c r="Q77">
        <f t="shared" si="26"/>
        <v>0</v>
      </c>
      <c r="R77">
        <f t="shared" si="20"/>
        <v>0</v>
      </c>
      <c r="S77">
        <f t="shared" si="27"/>
        <v>0</v>
      </c>
      <c r="T77">
        <f t="shared" si="28"/>
        <v>0</v>
      </c>
      <c r="U77" s="78">
        <f>IF(E77&gt;0,(T77*'summary lookup and rates'!$C$5)/1000,0)</f>
        <v>0</v>
      </c>
      <c r="V77" s="78">
        <f>(T77*'summary lookup and rates'!$C$6)/1000</f>
        <v>0</v>
      </c>
      <c r="W77">
        <f>IF('group input'!D$18="Yes",'summary lookup and rates'!$C$7,0)</f>
        <v>0</v>
      </c>
    </row>
    <row r="78" spans="1:23" x14ac:dyDescent="0.3">
      <c r="A78" s="69">
        <f>'group input'!C116</f>
        <v>0</v>
      </c>
      <c r="B78">
        <f>'group input'!D116</f>
        <v>0</v>
      </c>
      <c r="C78">
        <f>'group input'!E116</f>
        <v>0</v>
      </c>
      <c r="D78">
        <f t="shared" ca="1" si="21"/>
        <v>0</v>
      </c>
      <c r="E78">
        <f t="shared" si="22"/>
        <v>0</v>
      </c>
      <c r="F78">
        <f t="shared" si="29"/>
        <v>0</v>
      </c>
      <c r="G78" t="str">
        <f>'group input'!$D$12</f>
        <v>None</v>
      </c>
      <c r="H78">
        <f t="shared" si="23"/>
        <v>0</v>
      </c>
      <c r="I78" t="str">
        <f>'group input'!$D$18</f>
        <v>No</v>
      </c>
      <c r="J78" t="str">
        <f>'group input'!$D$23</f>
        <v>None</v>
      </c>
      <c r="K78" s="71">
        <f t="shared" si="24"/>
        <v>0</v>
      </c>
      <c r="L78" s="71">
        <f t="shared" si="17"/>
        <v>0</v>
      </c>
      <c r="M78" t="str">
        <f>'group input'!$D$30</f>
        <v>None</v>
      </c>
      <c r="N78" s="71">
        <f t="shared" si="25"/>
        <v>0</v>
      </c>
      <c r="O78" s="71">
        <f t="shared" si="18"/>
        <v>0</v>
      </c>
      <c r="P78">
        <f t="shared" ca="1" si="19"/>
        <v>0</v>
      </c>
      <c r="Q78">
        <f t="shared" si="26"/>
        <v>0</v>
      </c>
      <c r="R78">
        <f t="shared" si="20"/>
        <v>0</v>
      </c>
      <c r="S78">
        <f t="shared" si="27"/>
        <v>0</v>
      </c>
      <c r="T78">
        <f t="shared" si="28"/>
        <v>0</v>
      </c>
      <c r="U78" s="78">
        <f>IF(E78&gt;0,(T78*'summary lookup and rates'!$C$5)/1000,0)</f>
        <v>0</v>
      </c>
      <c r="V78" s="78">
        <f>(T78*'summary lookup and rates'!$C$6)/1000</f>
        <v>0</v>
      </c>
      <c r="W78">
        <f>IF('group input'!D$18="Yes",'summary lookup and rates'!$C$7,0)</f>
        <v>0</v>
      </c>
    </row>
    <row r="79" spans="1:23" x14ac:dyDescent="0.3">
      <c r="A79" s="69">
        <f>'group input'!C117</f>
        <v>0</v>
      </c>
      <c r="B79">
        <f>'group input'!D117</f>
        <v>0</v>
      </c>
      <c r="C79">
        <f>'group input'!E117</f>
        <v>0</v>
      </c>
      <c r="D79">
        <f t="shared" ca="1" si="21"/>
        <v>0</v>
      </c>
      <c r="E79">
        <f t="shared" si="22"/>
        <v>0</v>
      </c>
      <c r="F79">
        <f t="shared" si="29"/>
        <v>0</v>
      </c>
      <c r="G79" t="str">
        <f>'group input'!$D$12</f>
        <v>None</v>
      </c>
      <c r="H79">
        <f t="shared" si="23"/>
        <v>0</v>
      </c>
      <c r="I79" t="str">
        <f>'group input'!$D$18</f>
        <v>No</v>
      </c>
      <c r="J79" t="str">
        <f>'group input'!$D$23</f>
        <v>None</v>
      </c>
      <c r="K79" s="71">
        <f t="shared" si="24"/>
        <v>0</v>
      </c>
      <c r="L79" s="71">
        <f t="shared" si="17"/>
        <v>0</v>
      </c>
      <c r="M79" t="str">
        <f>'group input'!$D$30</f>
        <v>None</v>
      </c>
      <c r="N79" s="71">
        <f t="shared" si="25"/>
        <v>0</v>
      </c>
      <c r="O79" s="71">
        <f t="shared" si="18"/>
        <v>0</v>
      </c>
      <c r="P79">
        <f t="shared" ca="1" si="19"/>
        <v>0</v>
      </c>
      <c r="Q79">
        <f t="shared" si="26"/>
        <v>0</v>
      </c>
      <c r="R79">
        <f t="shared" si="20"/>
        <v>0</v>
      </c>
      <c r="S79">
        <f t="shared" si="27"/>
        <v>0</v>
      </c>
      <c r="T79">
        <f t="shared" si="28"/>
        <v>0</v>
      </c>
      <c r="U79" s="78">
        <f>IF(E79&gt;0,(T79*'summary lookup and rates'!$C$5)/1000,0)</f>
        <v>0</v>
      </c>
      <c r="V79" s="78">
        <f>(T79*'summary lookup and rates'!$C$6)/1000</f>
        <v>0</v>
      </c>
      <c r="W79">
        <f>IF('group input'!D$18="Yes",'summary lookup and rates'!$C$7,0)</f>
        <v>0</v>
      </c>
    </row>
    <row r="80" spans="1:23" x14ac:dyDescent="0.3">
      <c r="A80" s="69">
        <f>'group input'!C118</f>
        <v>0</v>
      </c>
      <c r="B80">
        <f>'group input'!D118</f>
        <v>0</v>
      </c>
      <c r="C80">
        <f>'group input'!E118</f>
        <v>0</v>
      </c>
      <c r="D80">
        <f t="shared" ca="1" si="21"/>
        <v>0</v>
      </c>
      <c r="E80">
        <f t="shared" si="22"/>
        <v>0</v>
      </c>
      <c r="F80">
        <f t="shared" si="29"/>
        <v>0</v>
      </c>
      <c r="G80" t="str">
        <f>'group input'!$D$12</f>
        <v>None</v>
      </c>
      <c r="H80">
        <f t="shared" si="23"/>
        <v>0</v>
      </c>
      <c r="I80" t="str">
        <f>'group input'!$D$18</f>
        <v>No</v>
      </c>
      <c r="J80" t="str">
        <f>'group input'!$D$23</f>
        <v>None</v>
      </c>
      <c r="K80" s="71">
        <f t="shared" si="24"/>
        <v>0</v>
      </c>
      <c r="L80" s="71">
        <f t="shared" si="17"/>
        <v>0</v>
      </c>
      <c r="M80" t="str">
        <f>'group input'!$D$30</f>
        <v>None</v>
      </c>
      <c r="N80" s="71">
        <f t="shared" si="25"/>
        <v>0</v>
      </c>
      <c r="O80" s="71">
        <f t="shared" si="18"/>
        <v>0</v>
      </c>
      <c r="P80">
        <f t="shared" ca="1" si="19"/>
        <v>0</v>
      </c>
      <c r="Q80">
        <f t="shared" si="26"/>
        <v>0</v>
      </c>
      <c r="R80">
        <f t="shared" si="20"/>
        <v>0</v>
      </c>
      <c r="S80">
        <f t="shared" si="27"/>
        <v>0</v>
      </c>
      <c r="T80">
        <f t="shared" si="28"/>
        <v>0</v>
      </c>
      <c r="U80" s="78">
        <f>IF(E80&gt;0,(T80*'summary lookup and rates'!$C$5)/1000,0)</f>
        <v>0</v>
      </c>
      <c r="V80" s="78">
        <f>(T80*'summary lookup and rates'!$C$6)/1000</f>
        <v>0</v>
      </c>
      <c r="W80">
        <f>IF('group input'!D$18="Yes",'summary lookup and rates'!$C$7,0)</f>
        <v>0</v>
      </c>
    </row>
    <row r="81" spans="1:23" x14ac:dyDescent="0.3">
      <c r="A81" s="69">
        <f>'group input'!C119</f>
        <v>0</v>
      </c>
      <c r="B81">
        <f>'group input'!D119</f>
        <v>0</v>
      </c>
      <c r="C81">
        <f>'group input'!E119</f>
        <v>0</v>
      </c>
      <c r="D81">
        <f t="shared" ca="1" si="21"/>
        <v>0</v>
      </c>
      <c r="E81">
        <f t="shared" si="22"/>
        <v>0</v>
      </c>
      <c r="F81">
        <f t="shared" si="29"/>
        <v>0</v>
      </c>
      <c r="G81" t="str">
        <f>'group input'!$D$12</f>
        <v>None</v>
      </c>
      <c r="H81">
        <f t="shared" si="23"/>
        <v>0</v>
      </c>
      <c r="I81" t="str">
        <f>'group input'!$D$18</f>
        <v>No</v>
      </c>
      <c r="J81" t="str">
        <f>'group input'!$D$23</f>
        <v>None</v>
      </c>
      <c r="K81" s="71">
        <f t="shared" si="24"/>
        <v>0</v>
      </c>
      <c r="L81" s="71">
        <f t="shared" si="17"/>
        <v>0</v>
      </c>
      <c r="M81" t="str">
        <f>'group input'!$D$30</f>
        <v>None</v>
      </c>
      <c r="N81" s="71">
        <f t="shared" si="25"/>
        <v>0</v>
      </c>
      <c r="O81" s="71">
        <f t="shared" si="18"/>
        <v>0</v>
      </c>
      <c r="P81">
        <f t="shared" ca="1" si="19"/>
        <v>0</v>
      </c>
      <c r="Q81">
        <f t="shared" si="26"/>
        <v>0</v>
      </c>
      <c r="R81">
        <f t="shared" si="20"/>
        <v>0</v>
      </c>
      <c r="S81">
        <f t="shared" si="27"/>
        <v>0</v>
      </c>
      <c r="T81">
        <f t="shared" si="28"/>
        <v>0</v>
      </c>
      <c r="U81" s="78">
        <f>IF(E81&gt;0,(T81*'summary lookup and rates'!$C$5)/1000,0)</f>
        <v>0</v>
      </c>
      <c r="V81" s="78">
        <f>(T81*'summary lookup and rates'!$C$6)/1000</f>
        <v>0</v>
      </c>
      <c r="W81">
        <f>IF('group input'!D$18="Yes",'summary lookup and rates'!$C$7,0)</f>
        <v>0</v>
      </c>
    </row>
    <row r="82" spans="1:23" x14ac:dyDescent="0.3">
      <c r="A82" s="69">
        <f>'group input'!C120</f>
        <v>0</v>
      </c>
      <c r="B82">
        <f>'group input'!D120</f>
        <v>0</v>
      </c>
      <c r="C82">
        <f>'group input'!E120</f>
        <v>0</v>
      </c>
      <c r="D82">
        <f t="shared" ca="1" si="21"/>
        <v>0</v>
      </c>
      <c r="E82">
        <f t="shared" si="22"/>
        <v>0</v>
      </c>
      <c r="F82">
        <f t="shared" si="29"/>
        <v>0</v>
      </c>
      <c r="G82" t="str">
        <f>'group input'!$D$12</f>
        <v>None</v>
      </c>
      <c r="H82">
        <f t="shared" si="23"/>
        <v>0</v>
      </c>
      <c r="I82" t="str">
        <f>'group input'!$D$18</f>
        <v>No</v>
      </c>
      <c r="J82" t="str">
        <f>'group input'!$D$23</f>
        <v>None</v>
      </c>
      <c r="K82" s="71">
        <f t="shared" si="24"/>
        <v>0</v>
      </c>
      <c r="L82" s="71">
        <f t="shared" si="17"/>
        <v>0</v>
      </c>
      <c r="M82" t="str">
        <f>'group input'!$D$30</f>
        <v>None</v>
      </c>
      <c r="N82" s="71">
        <f t="shared" si="25"/>
        <v>0</v>
      </c>
      <c r="O82" s="71">
        <f t="shared" si="18"/>
        <v>0</v>
      </c>
      <c r="P82">
        <f t="shared" ca="1" si="19"/>
        <v>0</v>
      </c>
      <c r="Q82">
        <f t="shared" si="26"/>
        <v>0</v>
      </c>
      <c r="R82">
        <f t="shared" si="20"/>
        <v>0</v>
      </c>
      <c r="S82">
        <f t="shared" si="27"/>
        <v>0</v>
      </c>
      <c r="T82">
        <f t="shared" si="28"/>
        <v>0</v>
      </c>
      <c r="U82" s="78">
        <f>IF(E82&gt;0,(T82*'summary lookup and rates'!$C$5)/1000,0)</f>
        <v>0</v>
      </c>
      <c r="V82" s="78">
        <f>(T82*'summary lookup and rates'!$C$6)/1000</f>
        <v>0</v>
      </c>
      <c r="W82">
        <f>IF('group input'!D$18="Yes",'summary lookup and rates'!$C$7,0)</f>
        <v>0</v>
      </c>
    </row>
    <row r="83" spans="1:23" x14ac:dyDescent="0.3">
      <c r="A83" s="69">
        <f>'group input'!C121</f>
        <v>0</v>
      </c>
      <c r="B83">
        <f>'group input'!D121</f>
        <v>0</v>
      </c>
      <c r="C83">
        <f>'group input'!E121</f>
        <v>0</v>
      </c>
      <c r="D83">
        <f t="shared" ca="1" si="21"/>
        <v>0</v>
      </c>
      <c r="E83">
        <f t="shared" si="22"/>
        <v>0</v>
      </c>
      <c r="F83">
        <f t="shared" si="29"/>
        <v>0</v>
      </c>
      <c r="G83" t="str">
        <f>'group input'!$D$12</f>
        <v>None</v>
      </c>
      <c r="H83">
        <f t="shared" si="23"/>
        <v>0</v>
      </c>
      <c r="I83" t="str">
        <f>'group input'!$D$18</f>
        <v>No</v>
      </c>
      <c r="J83" t="str">
        <f>'group input'!$D$23</f>
        <v>None</v>
      </c>
      <c r="K83" s="71">
        <f t="shared" si="24"/>
        <v>0</v>
      </c>
      <c r="L83" s="71">
        <f t="shared" si="17"/>
        <v>0</v>
      </c>
      <c r="M83" t="str">
        <f>'group input'!$D$30</f>
        <v>None</v>
      </c>
      <c r="N83" s="71">
        <f t="shared" si="25"/>
        <v>0</v>
      </c>
      <c r="O83" s="71">
        <f t="shared" si="18"/>
        <v>0</v>
      </c>
      <c r="P83">
        <f t="shared" ca="1" si="19"/>
        <v>0</v>
      </c>
      <c r="Q83">
        <f t="shared" si="26"/>
        <v>0</v>
      </c>
      <c r="R83">
        <f t="shared" si="20"/>
        <v>0</v>
      </c>
      <c r="S83">
        <f t="shared" si="27"/>
        <v>0</v>
      </c>
      <c r="T83">
        <f t="shared" si="28"/>
        <v>0</v>
      </c>
      <c r="U83" s="78">
        <f>IF(E83&gt;0,(T83*'summary lookup and rates'!$C$5)/1000,0)</f>
        <v>0</v>
      </c>
      <c r="V83" s="78">
        <f>(T83*'summary lookup and rates'!$C$6)/1000</f>
        <v>0</v>
      </c>
      <c r="W83">
        <f>IF('group input'!D$18="Yes",'summary lookup and rates'!$C$7,0)</f>
        <v>0</v>
      </c>
    </row>
    <row r="84" spans="1:23" x14ac:dyDescent="0.3">
      <c r="A84" s="69">
        <f>'group input'!C122</f>
        <v>0</v>
      </c>
      <c r="B84">
        <f>'group input'!D122</f>
        <v>0</v>
      </c>
      <c r="C84">
        <f>'group input'!E122</f>
        <v>0</v>
      </c>
      <c r="D84">
        <f t="shared" ca="1" si="21"/>
        <v>0</v>
      </c>
      <c r="E84">
        <f t="shared" si="22"/>
        <v>0</v>
      </c>
      <c r="F84">
        <f t="shared" si="29"/>
        <v>0</v>
      </c>
      <c r="G84" t="str">
        <f>'group input'!$D$12</f>
        <v>None</v>
      </c>
      <c r="H84">
        <f t="shared" si="23"/>
        <v>0</v>
      </c>
      <c r="I84" t="str">
        <f>'group input'!$D$18</f>
        <v>No</v>
      </c>
      <c r="J84" t="str">
        <f>'group input'!$D$23</f>
        <v>None</v>
      </c>
      <c r="K84" s="71">
        <f t="shared" si="24"/>
        <v>0</v>
      </c>
      <c r="L84" s="71">
        <f t="shared" si="17"/>
        <v>0</v>
      </c>
      <c r="M84" t="str">
        <f>'group input'!$D$30</f>
        <v>None</v>
      </c>
      <c r="N84" s="71">
        <f t="shared" si="25"/>
        <v>0</v>
      </c>
      <c r="O84" s="71">
        <f t="shared" si="18"/>
        <v>0</v>
      </c>
      <c r="P84">
        <f t="shared" ca="1" si="19"/>
        <v>0</v>
      </c>
      <c r="Q84">
        <f t="shared" si="26"/>
        <v>0</v>
      </c>
      <c r="R84">
        <f t="shared" si="20"/>
        <v>0</v>
      </c>
      <c r="S84">
        <f t="shared" si="27"/>
        <v>0</v>
      </c>
      <c r="T84">
        <f t="shared" si="28"/>
        <v>0</v>
      </c>
      <c r="U84" s="78">
        <f>IF(E84&gt;0,(T84*'summary lookup and rates'!$C$5)/1000,0)</f>
        <v>0</v>
      </c>
      <c r="V84" s="78">
        <f>(T84*'summary lookup and rates'!$C$6)/1000</f>
        <v>0</v>
      </c>
      <c r="W84">
        <f>IF('group input'!D$18="Yes",'summary lookup and rates'!$C$7,0)</f>
        <v>0</v>
      </c>
    </row>
    <row r="85" spans="1:23" x14ac:dyDescent="0.3">
      <c r="A85" s="69">
        <f>'group input'!C123</f>
        <v>0</v>
      </c>
      <c r="B85">
        <f>'group input'!D123</f>
        <v>0</v>
      </c>
      <c r="C85">
        <f>'group input'!E123</f>
        <v>0</v>
      </c>
      <c r="D85">
        <f t="shared" ca="1" si="21"/>
        <v>0</v>
      </c>
      <c r="E85">
        <f t="shared" si="22"/>
        <v>0</v>
      </c>
      <c r="F85">
        <f t="shared" si="29"/>
        <v>0</v>
      </c>
      <c r="G85" t="str">
        <f>'group input'!$D$12</f>
        <v>None</v>
      </c>
      <c r="H85">
        <f t="shared" si="23"/>
        <v>0</v>
      </c>
      <c r="I85" t="str">
        <f>'group input'!$D$18</f>
        <v>No</v>
      </c>
      <c r="J85" t="str">
        <f>'group input'!$D$23</f>
        <v>None</v>
      </c>
      <c r="K85" s="71">
        <f t="shared" si="24"/>
        <v>0</v>
      </c>
      <c r="L85" s="71">
        <f t="shared" si="17"/>
        <v>0</v>
      </c>
      <c r="M85" t="str">
        <f>'group input'!$D$30</f>
        <v>None</v>
      </c>
      <c r="N85" s="71">
        <f t="shared" si="25"/>
        <v>0</v>
      </c>
      <c r="O85" s="71">
        <f t="shared" si="18"/>
        <v>0</v>
      </c>
      <c r="P85">
        <f t="shared" ca="1" si="19"/>
        <v>0</v>
      </c>
      <c r="Q85">
        <f t="shared" si="26"/>
        <v>0</v>
      </c>
      <c r="R85">
        <f t="shared" si="20"/>
        <v>0</v>
      </c>
      <c r="S85">
        <f t="shared" si="27"/>
        <v>0</v>
      </c>
      <c r="T85">
        <f t="shared" si="28"/>
        <v>0</v>
      </c>
      <c r="U85" s="78">
        <f>IF(E85&gt;0,(T85*'summary lookup and rates'!$C$5)/1000,0)</f>
        <v>0</v>
      </c>
      <c r="V85" s="78">
        <f>(T85*'summary lookup and rates'!$C$6)/1000</f>
        <v>0</v>
      </c>
      <c r="W85">
        <f>IF('group input'!D$18="Yes",'summary lookup and rates'!$C$7,0)</f>
        <v>0</v>
      </c>
    </row>
    <row r="86" spans="1:23" x14ac:dyDescent="0.3">
      <c r="A86" s="69">
        <f>'group input'!C124</f>
        <v>0</v>
      </c>
      <c r="B86">
        <f>'group input'!D124</f>
        <v>0</v>
      </c>
      <c r="C86">
        <f>'group input'!E124</f>
        <v>0</v>
      </c>
      <c r="D86">
        <f t="shared" ca="1" si="21"/>
        <v>0</v>
      </c>
      <c r="E86">
        <f t="shared" si="22"/>
        <v>0</v>
      </c>
      <c r="F86">
        <f t="shared" si="29"/>
        <v>0</v>
      </c>
      <c r="G86" t="str">
        <f>'group input'!$D$12</f>
        <v>None</v>
      </c>
      <c r="H86">
        <f t="shared" si="23"/>
        <v>0</v>
      </c>
      <c r="I86" t="str">
        <f>'group input'!$D$18</f>
        <v>No</v>
      </c>
      <c r="J86" t="str">
        <f>'group input'!$D$23</f>
        <v>None</v>
      </c>
      <c r="K86" s="71">
        <f t="shared" si="24"/>
        <v>0</v>
      </c>
      <c r="L86" s="71">
        <f t="shared" si="17"/>
        <v>0</v>
      </c>
      <c r="M86" t="str">
        <f>'group input'!$D$30</f>
        <v>None</v>
      </c>
      <c r="N86" s="71">
        <f t="shared" si="25"/>
        <v>0</v>
      </c>
      <c r="O86" s="71">
        <f t="shared" si="18"/>
        <v>0</v>
      </c>
      <c r="P86">
        <f t="shared" ca="1" si="19"/>
        <v>0</v>
      </c>
      <c r="Q86">
        <f t="shared" si="26"/>
        <v>0</v>
      </c>
      <c r="R86">
        <f t="shared" si="20"/>
        <v>0</v>
      </c>
      <c r="S86">
        <f t="shared" si="27"/>
        <v>0</v>
      </c>
      <c r="T86">
        <f t="shared" si="28"/>
        <v>0</v>
      </c>
      <c r="U86" s="78">
        <f>IF(E86&gt;0,(T86*'summary lookup and rates'!$C$5)/1000,0)</f>
        <v>0</v>
      </c>
      <c r="V86" s="78">
        <f>(T86*'summary lookup and rates'!$C$6)/1000</f>
        <v>0</v>
      </c>
      <c r="W86">
        <f>IF('group input'!D$18="Yes",'summary lookup and rates'!$C$7,0)</f>
        <v>0</v>
      </c>
    </row>
    <row r="87" spans="1:23" x14ac:dyDescent="0.3">
      <c r="A87" s="69">
        <f>'group input'!C125</f>
        <v>0</v>
      </c>
      <c r="B87">
        <f>'group input'!D125</f>
        <v>0</v>
      </c>
      <c r="C87">
        <f>'group input'!E125</f>
        <v>0</v>
      </c>
      <c r="D87">
        <f t="shared" ca="1" si="21"/>
        <v>0</v>
      </c>
      <c r="E87">
        <f t="shared" si="22"/>
        <v>0</v>
      </c>
      <c r="F87">
        <f t="shared" si="29"/>
        <v>0</v>
      </c>
      <c r="G87" t="str">
        <f>'group input'!$D$12</f>
        <v>None</v>
      </c>
      <c r="H87">
        <f t="shared" si="23"/>
        <v>0</v>
      </c>
      <c r="I87" t="str">
        <f>'group input'!$D$18</f>
        <v>No</v>
      </c>
      <c r="J87" t="str">
        <f>'group input'!$D$23</f>
        <v>None</v>
      </c>
      <c r="K87" s="71">
        <f t="shared" si="24"/>
        <v>0</v>
      </c>
      <c r="L87" s="71">
        <f t="shared" si="17"/>
        <v>0</v>
      </c>
      <c r="M87" t="str">
        <f>'group input'!$D$30</f>
        <v>None</v>
      </c>
      <c r="N87" s="71">
        <f t="shared" si="25"/>
        <v>0</v>
      </c>
      <c r="O87" s="71">
        <f t="shared" si="18"/>
        <v>0</v>
      </c>
      <c r="P87">
        <f t="shared" ca="1" si="19"/>
        <v>0</v>
      </c>
      <c r="Q87">
        <f t="shared" si="26"/>
        <v>0</v>
      </c>
      <c r="R87">
        <f t="shared" si="20"/>
        <v>0</v>
      </c>
      <c r="S87">
        <f t="shared" si="27"/>
        <v>0</v>
      </c>
      <c r="T87">
        <f t="shared" si="28"/>
        <v>0</v>
      </c>
      <c r="U87" s="78">
        <f>IF(E87&gt;0,(T87*'summary lookup and rates'!$C$5)/1000,0)</f>
        <v>0</v>
      </c>
      <c r="V87" s="78">
        <f>(T87*'summary lookup and rates'!$C$6)/1000</f>
        <v>0</v>
      </c>
      <c r="W87">
        <f>IF('group input'!D$18="Yes",'summary lookup and rates'!$C$7,0)</f>
        <v>0</v>
      </c>
    </row>
    <row r="88" spans="1:23" x14ac:dyDescent="0.3">
      <c r="A88" s="69">
        <f>'group input'!C126</f>
        <v>0</v>
      </c>
      <c r="B88">
        <f>'group input'!D126</f>
        <v>0</v>
      </c>
      <c r="C88">
        <f>'group input'!E126</f>
        <v>0</v>
      </c>
      <c r="D88">
        <f t="shared" ca="1" si="21"/>
        <v>0</v>
      </c>
      <c r="E88">
        <f t="shared" si="22"/>
        <v>0</v>
      </c>
      <c r="F88">
        <f t="shared" si="29"/>
        <v>0</v>
      </c>
      <c r="G88" t="str">
        <f>'group input'!$D$12</f>
        <v>None</v>
      </c>
      <c r="H88">
        <f t="shared" si="23"/>
        <v>0</v>
      </c>
      <c r="I88" t="str">
        <f>'group input'!$D$18</f>
        <v>No</v>
      </c>
      <c r="J88" t="str">
        <f>'group input'!$D$23</f>
        <v>None</v>
      </c>
      <c r="K88" s="71">
        <f t="shared" si="24"/>
        <v>0</v>
      </c>
      <c r="L88" s="71">
        <f t="shared" si="17"/>
        <v>0</v>
      </c>
      <c r="M88" t="str">
        <f>'group input'!$D$30</f>
        <v>None</v>
      </c>
      <c r="N88" s="71">
        <f t="shared" si="25"/>
        <v>0</v>
      </c>
      <c r="O88" s="71">
        <f t="shared" si="18"/>
        <v>0</v>
      </c>
      <c r="P88">
        <f t="shared" ca="1" si="19"/>
        <v>0</v>
      </c>
      <c r="Q88">
        <f t="shared" si="26"/>
        <v>0</v>
      </c>
      <c r="R88">
        <f t="shared" si="20"/>
        <v>0</v>
      </c>
      <c r="S88">
        <f t="shared" si="27"/>
        <v>0</v>
      </c>
      <c r="T88">
        <f t="shared" si="28"/>
        <v>0</v>
      </c>
      <c r="U88" s="78">
        <f>IF(E88&gt;0,(T88*'summary lookup and rates'!$C$5)/1000,0)</f>
        <v>0</v>
      </c>
      <c r="V88" s="78">
        <f>(T88*'summary lookup and rates'!$C$6)/1000</f>
        <v>0</v>
      </c>
      <c r="W88">
        <f>IF('group input'!D$18="Yes",'summary lookup and rates'!$C$7,0)</f>
        <v>0</v>
      </c>
    </row>
    <row r="89" spans="1:23" x14ac:dyDescent="0.3">
      <c r="A89" s="69">
        <f>'group input'!C127</f>
        <v>0</v>
      </c>
      <c r="B89">
        <f>'group input'!D127</f>
        <v>0</v>
      </c>
      <c r="C89">
        <f>'group input'!E127</f>
        <v>0</v>
      </c>
      <c r="D89">
        <f t="shared" ca="1" si="21"/>
        <v>0</v>
      </c>
      <c r="E89">
        <f t="shared" si="22"/>
        <v>0</v>
      </c>
      <c r="F89">
        <f t="shared" si="29"/>
        <v>0</v>
      </c>
      <c r="G89" t="str">
        <f>'group input'!$D$12</f>
        <v>None</v>
      </c>
      <c r="H89">
        <f t="shared" si="23"/>
        <v>0</v>
      </c>
      <c r="I89" t="str">
        <f>'group input'!$D$18</f>
        <v>No</v>
      </c>
      <c r="J89" t="str">
        <f>'group input'!$D$23</f>
        <v>None</v>
      </c>
      <c r="K89" s="71">
        <f t="shared" si="24"/>
        <v>0</v>
      </c>
      <c r="L89" s="71">
        <f t="shared" si="17"/>
        <v>0</v>
      </c>
      <c r="M89" t="str">
        <f>'group input'!$D$30</f>
        <v>None</v>
      </c>
      <c r="N89" s="71">
        <f t="shared" si="25"/>
        <v>0</v>
      </c>
      <c r="O89" s="71">
        <f t="shared" si="18"/>
        <v>0</v>
      </c>
      <c r="P89">
        <f t="shared" ca="1" si="19"/>
        <v>0</v>
      </c>
      <c r="Q89">
        <f t="shared" si="26"/>
        <v>0</v>
      </c>
      <c r="R89">
        <f t="shared" si="20"/>
        <v>0</v>
      </c>
      <c r="S89">
        <f t="shared" si="27"/>
        <v>0</v>
      </c>
      <c r="T89">
        <f t="shared" si="28"/>
        <v>0</v>
      </c>
      <c r="U89" s="78">
        <f>IF(E89&gt;0,(T89*'summary lookup and rates'!$C$5)/1000,0)</f>
        <v>0</v>
      </c>
      <c r="V89" s="78">
        <f>(T89*'summary lookup and rates'!$C$6)/1000</f>
        <v>0</v>
      </c>
      <c r="W89">
        <f>IF('group input'!D$18="Yes",'summary lookup and rates'!$C$7,0)</f>
        <v>0</v>
      </c>
    </row>
    <row r="90" spans="1:23" x14ac:dyDescent="0.3">
      <c r="A90" s="69">
        <f>'group input'!C128</f>
        <v>0</v>
      </c>
      <c r="B90">
        <f>'group input'!D128</f>
        <v>0</v>
      </c>
      <c r="C90">
        <f>'group input'!E128</f>
        <v>0</v>
      </c>
      <c r="D90">
        <f t="shared" ca="1" si="21"/>
        <v>0</v>
      </c>
      <c r="E90">
        <f t="shared" si="22"/>
        <v>0</v>
      </c>
      <c r="F90">
        <f t="shared" si="29"/>
        <v>0</v>
      </c>
      <c r="G90" t="str">
        <f>'group input'!$D$12</f>
        <v>None</v>
      </c>
      <c r="H90">
        <f t="shared" si="23"/>
        <v>0</v>
      </c>
      <c r="I90" t="str">
        <f>'group input'!$D$18</f>
        <v>No</v>
      </c>
      <c r="J90" t="str">
        <f>'group input'!$D$23</f>
        <v>None</v>
      </c>
      <c r="K90" s="71">
        <f t="shared" si="24"/>
        <v>0</v>
      </c>
      <c r="L90" s="71">
        <f t="shared" si="17"/>
        <v>0</v>
      </c>
      <c r="M90" t="str">
        <f>'group input'!$D$30</f>
        <v>None</v>
      </c>
      <c r="N90" s="71">
        <f t="shared" si="25"/>
        <v>0</v>
      </c>
      <c r="O90" s="71">
        <f t="shared" si="18"/>
        <v>0</v>
      </c>
      <c r="P90">
        <f t="shared" ca="1" si="19"/>
        <v>0</v>
      </c>
      <c r="Q90">
        <f t="shared" si="26"/>
        <v>0</v>
      </c>
      <c r="R90">
        <f t="shared" si="20"/>
        <v>0</v>
      </c>
      <c r="S90">
        <f t="shared" si="27"/>
        <v>0</v>
      </c>
      <c r="T90">
        <f t="shared" si="28"/>
        <v>0</v>
      </c>
      <c r="U90" s="78">
        <f>IF(E90&gt;0,(T90*'summary lookup and rates'!$C$5)/1000,0)</f>
        <v>0</v>
      </c>
      <c r="V90" s="78">
        <f>(T90*'summary lookup and rates'!$C$6)/1000</f>
        <v>0</v>
      </c>
      <c r="W90">
        <f>IF('group input'!D$18="Yes",'summary lookup and rates'!$C$7,0)</f>
        <v>0</v>
      </c>
    </row>
    <row r="91" spans="1:23" x14ac:dyDescent="0.3">
      <c r="A91" s="69">
        <f>'group input'!C129</f>
        <v>0</v>
      </c>
      <c r="B91">
        <f>'group input'!D129</f>
        <v>0</v>
      </c>
      <c r="C91">
        <f>'group input'!E129</f>
        <v>0</v>
      </c>
      <c r="D91">
        <f t="shared" ca="1" si="21"/>
        <v>0</v>
      </c>
      <c r="E91">
        <f t="shared" si="22"/>
        <v>0</v>
      </c>
      <c r="F91">
        <f t="shared" si="29"/>
        <v>0</v>
      </c>
      <c r="G91" t="str">
        <f>'group input'!$D$12</f>
        <v>None</v>
      </c>
      <c r="H91">
        <f t="shared" si="23"/>
        <v>0</v>
      </c>
      <c r="I91" t="str">
        <f>'group input'!$D$18</f>
        <v>No</v>
      </c>
      <c r="J91" t="str">
        <f>'group input'!$D$23</f>
        <v>None</v>
      </c>
      <c r="K91" s="71">
        <f t="shared" si="24"/>
        <v>0</v>
      </c>
      <c r="L91" s="71">
        <f t="shared" si="17"/>
        <v>0</v>
      </c>
      <c r="M91" t="str">
        <f>'group input'!$D$30</f>
        <v>None</v>
      </c>
      <c r="N91" s="71">
        <f t="shared" si="25"/>
        <v>0</v>
      </c>
      <c r="O91" s="71">
        <f t="shared" si="18"/>
        <v>0</v>
      </c>
      <c r="P91">
        <f t="shared" ca="1" si="19"/>
        <v>0</v>
      </c>
      <c r="Q91">
        <f t="shared" si="26"/>
        <v>0</v>
      </c>
      <c r="R91">
        <f t="shared" si="20"/>
        <v>0</v>
      </c>
      <c r="S91">
        <f t="shared" si="27"/>
        <v>0</v>
      </c>
      <c r="T91">
        <f t="shared" si="28"/>
        <v>0</v>
      </c>
      <c r="U91" s="78">
        <f>IF(E91&gt;0,(T91*'summary lookup and rates'!$C$5)/1000,0)</f>
        <v>0</v>
      </c>
      <c r="V91" s="78">
        <f>(T91*'summary lookup and rates'!$C$6)/1000</f>
        <v>0</v>
      </c>
      <c r="W91">
        <f>IF('group input'!D$18="Yes",'summary lookup and rates'!$C$7,0)</f>
        <v>0</v>
      </c>
    </row>
    <row r="92" spans="1:23" x14ac:dyDescent="0.3">
      <c r="A92" s="69">
        <f>'group input'!C130</f>
        <v>0</v>
      </c>
      <c r="B92">
        <f>'group input'!D130</f>
        <v>0</v>
      </c>
      <c r="C92">
        <f>'group input'!E130</f>
        <v>0</v>
      </c>
      <c r="D92">
        <f t="shared" ca="1" si="21"/>
        <v>0</v>
      </c>
      <c r="E92">
        <f t="shared" si="22"/>
        <v>0</v>
      </c>
      <c r="F92">
        <f t="shared" si="29"/>
        <v>0</v>
      </c>
      <c r="G92" t="str">
        <f>'group input'!$D$12</f>
        <v>None</v>
      </c>
      <c r="H92">
        <f t="shared" si="23"/>
        <v>0</v>
      </c>
      <c r="I92" t="str">
        <f>'group input'!$D$18</f>
        <v>No</v>
      </c>
      <c r="J92" t="str">
        <f>'group input'!$D$23</f>
        <v>None</v>
      </c>
      <c r="K92" s="71">
        <f t="shared" si="24"/>
        <v>0</v>
      </c>
      <c r="L92" s="71">
        <f t="shared" si="17"/>
        <v>0</v>
      </c>
      <c r="M92" t="str">
        <f>'group input'!$D$30</f>
        <v>None</v>
      </c>
      <c r="N92" s="71">
        <f t="shared" si="25"/>
        <v>0</v>
      </c>
      <c r="O92" s="71">
        <f t="shared" si="18"/>
        <v>0</v>
      </c>
      <c r="P92">
        <f t="shared" ca="1" si="19"/>
        <v>0</v>
      </c>
      <c r="Q92">
        <f t="shared" si="26"/>
        <v>0</v>
      </c>
      <c r="R92">
        <f t="shared" si="20"/>
        <v>0</v>
      </c>
      <c r="S92">
        <f t="shared" si="27"/>
        <v>0</v>
      </c>
      <c r="T92">
        <f t="shared" si="28"/>
        <v>0</v>
      </c>
      <c r="U92" s="78">
        <f>IF(E92&gt;0,(T92*'summary lookup and rates'!$C$5)/1000,0)</f>
        <v>0</v>
      </c>
      <c r="V92" s="78">
        <f>(T92*'summary lookup and rates'!$C$6)/1000</f>
        <v>0</v>
      </c>
      <c r="W92">
        <f>IF('group input'!D$18="Yes",'summary lookup and rates'!$C$7,0)</f>
        <v>0</v>
      </c>
    </row>
    <row r="93" spans="1:23" x14ac:dyDescent="0.3">
      <c r="A93" s="69">
        <f>'group input'!C131</f>
        <v>0</v>
      </c>
      <c r="B93">
        <f>'group input'!D131</f>
        <v>0</v>
      </c>
      <c r="C93">
        <f>'group input'!E131</f>
        <v>0</v>
      </c>
      <c r="D93">
        <f t="shared" ca="1" si="21"/>
        <v>0</v>
      </c>
      <c r="E93">
        <f t="shared" si="22"/>
        <v>0</v>
      </c>
      <c r="F93">
        <f t="shared" si="29"/>
        <v>0</v>
      </c>
      <c r="G93" t="str">
        <f>'group input'!$D$12</f>
        <v>None</v>
      </c>
      <c r="H93">
        <f t="shared" si="23"/>
        <v>0</v>
      </c>
      <c r="I93" t="str">
        <f>'group input'!$D$18</f>
        <v>No</v>
      </c>
      <c r="J93" t="str">
        <f>'group input'!$D$23</f>
        <v>None</v>
      </c>
      <c r="K93" s="71">
        <f t="shared" si="24"/>
        <v>0</v>
      </c>
      <c r="L93" s="71">
        <f t="shared" si="17"/>
        <v>0</v>
      </c>
      <c r="M93" t="str">
        <f>'group input'!$D$30</f>
        <v>None</v>
      </c>
      <c r="N93" s="71">
        <f t="shared" si="25"/>
        <v>0</v>
      </c>
      <c r="O93" s="71">
        <f t="shared" si="18"/>
        <v>0</v>
      </c>
      <c r="P93">
        <f t="shared" ca="1" si="19"/>
        <v>0</v>
      </c>
      <c r="Q93">
        <f t="shared" si="26"/>
        <v>0</v>
      </c>
      <c r="R93">
        <f t="shared" si="20"/>
        <v>0</v>
      </c>
      <c r="S93">
        <f t="shared" si="27"/>
        <v>0</v>
      </c>
      <c r="T93">
        <f t="shared" si="28"/>
        <v>0</v>
      </c>
      <c r="U93" s="78">
        <f>IF(E93&gt;0,(T93*'summary lookup and rates'!$C$5)/1000,0)</f>
        <v>0</v>
      </c>
      <c r="V93" s="78">
        <f>(T93*'summary lookup and rates'!$C$6)/1000</f>
        <v>0</v>
      </c>
      <c r="W93">
        <f>IF('group input'!D$18="Yes",'summary lookup and rates'!$C$7,0)</f>
        <v>0</v>
      </c>
    </row>
    <row r="94" spans="1:23" x14ac:dyDescent="0.3">
      <c r="A94" s="69">
        <f>'group input'!C132</f>
        <v>0</v>
      </c>
      <c r="B94">
        <f>'group input'!D132</f>
        <v>0</v>
      </c>
      <c r="C94">
        <f>'group input'!E132</f>
        <v>0</v>
      </c>
      <c r="D94">
        <f t="shared" ca="1" si="21"/>
        <v>0</v>
      </c>
      <c r="E94">
        <f t="shared" si="22"/>
        <v>0</v>
      </c>
      <c r="F94">
        <f t="shared" si="29"/>
        <v>0</v>
      </c>
      <c r="G94" t="str">
        <f>'group input'!$D$12</f>
        <v>None</v>
      </c>
      <c r="H94">
        <f t="shared" si="23"/>
        <v>0</v>
      </c>
      <c r="I94" t="str">
        <f>'group input'!$D$18</f>
        <v>No</v>
      </c>
      <c r="J94" t="str">
        <f>'group input'!$D$23</f>
        <v>None</v>
      </c>
      <c r="K94" s="71">
        <f t="shared" si="24"/>
        <v>0</v>
      </c>
      <c r="L94" s="71">
        <f t="shared" si="17"/>
        <v>0</v>
      </c>
      <c r="M94" t="str">
        <f>'group input'!$D$30</f>
        <v>None</v>
      </c>
      <c r="N94" s="71">
        <f t="shared" si="25"/>
        <v>0</v>
      </c>
      <c r="O94" s="71">
        <f t="shared" si="18"/>
        <v>0</v>
      </c>
      <c r="P94">
        <f t="shared" ca="1" si="19"/>
        <v>0</v>
      </c>
      <c r="Q94">
        <f t="shared" si="26"/>
        <v>0</v>
      </c>
      <c r="R94">
        <f t="shared" si="20"/>
        <v>0</v>
      </c>
      <c r="S94">
        <f t="shared" si="27"/>
        <v>0</v>
      </c>
      <c r="T94">
        <f t="shared" si="28"/>
        <v>0</v>
      </c>
      <c r="U94" s="78">
        <f>IF(E94&gt;0,(T94*'summary lookup and rates'!$C$5)/1000,0)</f>
        <v>0</v>
      </c>
      <c r="V94" s="78">
        <f>(T94*'summary lookup and rates'!$C$6)/1000</f>
        <v>0</v>
      </c>
      <c r="W94">
        <f>IF('group input'!D$18="Yes",'summary lookup and rates'!$C$7,0)</f>
        <v>0</v>
      </c>
    </row>
    <row r="95" spans="1:23" x14ac:dyDescent="0.3">
      <c r="A95" s="69">
        <f>'group input'!C133</f>
        <v>0</v>
      </c>
      <c r="B95">
        <f>'group input'!D133</f>
        <v>0</v>
      </c>
      <c r="C95">
        <f>'group input'!E133</f>
        <v>0</v>
      </c>
      <c r="D95">
        <f t="shared" ca="1" si="21"/>
        <v>0</v>
      </c>
      <c r="E95">
        <f t="shared" si="22"/>
        <v>0</v>
      </c>
      <c r="F95">
        <f t="shared" si="29"/>
        <v>0</v>
      </c>
      <c r="G95" t="str">
        <f>'group input'!$D$12</f>
        <v>None</v>
      </c>
      <c r="H95">
        <f t="shared" si="23"/>
        <v>0</v>
      </c>
      <c r="I95" t="str">
        <f>'group input'!$D$18</f>
        <v>No</v>
      </c>
      <c r="J95" t="str">
        <f>'group input'!$D$23</f>
        <v>None</v>
      </c>
      <c r="K95" s="71">
        <f t="shared" si="24"/>
        <v>0</v>
      </c>
      <c r="L95" s="71">
        <f t="shared" si="17"/>
        <v>0</v>
      </c>
      <c r="M95" t="str">
        <f>'group input'!$D$30</f>
        <v>None</v>
      </c>
      <c r="N95" s="71">
        <f t="shared" si="25"/>
        <v>0</v>
      </c>
      <c r="O95" s="71">
        <f t="shared" si="18"/>
        <v>0</v>
      </c>
      <c r="P95">
        <f t="shared" ca="1" si="19"/>
        <v>0</v>
      </c>
      <c r="Q95">
        <f t="shared" si="26"/>
        <v>0</v>
      </c>
      <c r="R95">
        <f t="shared" si="20"/>
        <v>0</v>
      </c>
      <c r="S95">
        <f t="shared" si="27"/>
        <v>0</v>
      </c>
      <c r="T95">
        <f t="shared" si="28"/>
        <v>0</v>
      </c>
      <c r="U95" s="78">
        <f>IF(E95&gt;0,(T95*'summary lookup and rates'!$C$5)/1000,0)</f>
        <v>0</v>
      </c>
      <c r="V95" s="78">
        <f>(T95*'summary lookup and rates'!$C$6)/1000</f>
        <v>0</v>
      </c>
      <c r="W95">
        <f>IF('group input'!D$18="Yes",'summary lookup and rates'!$C$7,0)</f>
        <v>0</v>
      </c>
    </row>
    <row r="96" spans="1:23" x14ac:dyDescent="0.3">
      <c r="A96" s="69">
        <f>'group input'!C134</f>
        <v>0</v>
      </c>
      <c r="B96">
        <f>'group input'!D134</f>
        <v>0</v>
      </c>
      <c r="C96">
        <f>'group input'!E134</f>
        <v>0</v>
      </c>
      <c r="D96">
        <f t="shared" ca="1" si="21"/>
        <v>0</v>
      </c>
      <c r="E96">
        <f t="shared" si="22"/>
        <v>0</v>
      </c>
      <c r="F96">
        <f t="shared" si="29"/>
        <v>0</v>
      </c>
      <c r="G96" t="str">
        <f>'group input'!$D$12</f>
        <v>None</v>
      </c>
      <c r="H96">
        <f t="shared" si="23"/>
        <v>0</v>
      </c>
      <c r="I96" t="str">
        <f>'group input'!$D$18</f>
        <v>No</v>
      </c>
      <c r="J96" t="str">
        <f>'group input'!$D$23</f>
        <v>None</v>
      </c>
      <c r="K96" s="71">
        <f t="shared" si="24"/>
        <v>0</v>
      </c>
      <c r="L96" s="71">
        <f t="shared" si="17"/>
        <v>0</v>
      </c>
      <c r="M96" t="str">
        <f>'group input'!$D$30</f>
        <v>None</v>
      </c>
      <c r="N96" s="71">
        <f t="shared" si="25"/>
        <v>0</v>
      </c>
      <c r="O96" s="71">
        <f t="shared" si="18"/>
        <v>0</v>
      </c>
      <c r="P96">
        <f t="shared" ca="1" si="19"/>
        <v>0</v>
      </c>
      <c r="Q96">
        <f t="shared" si="26"/>
        <v>0</v>
      </c>
      <c r="R96">
        <f t="shared" si="20"/>
        <v>0</v>
      </c>
      <c r="S96">
        <f t="shared" si="27"/>
        <v>0</v>
      </c>
      <c r="T96">
        <f t="shared" si="28"/>
        <v>0</v>
      </c>
      <c r="U96" s="78">
        <f>IF(E96&gt;0,(T96*'summary lookup and rates'!$C$5)/1000,0)</f>
        <v>0</v>
      </c>
      <c r="V96" s="78">
        <f>(T96*'summary lookup and rates'!$C$6)/1000</f>
        <v>0</v>
      </c>
      <c r="W96">
        <f>IF('group input'!D$18="Yes",'summary lookup and rates'!$C$7,0)</f>
        <v>0</v>
      </c>
    </row>
    <row r="97" spans="1:23" x14ac:dyDescent="0.3">
      <c r="A97" s="69">
        <f>'group input'!C135</f>
        <v>0</v>
      </c>
      <c r="B97">
        <f>'group input'!D135</f>
        <v>0</v>
      </c>
      <c r="C97">
        <f>'group input'!E135</f>
        <v>0</v>
      </c>
      <c r="D97">
        <f t="shared" ca="1" si="21"/>
        <v>0</v>
      </c>
      <c r="E97">
        <f t="shared" si="22"/>
        <v>0</v>
      </c>
      <c r="F97">
        <f t="shared" si="29"/>
        <v>0</v>
      </c>
      <c r="G97" t="str">
        <f>'group input'!$D$12</f>
        <v>None</v>
      </c>
      <c r="H97">
        <f t="shared" si="23"/>
        <v>0</v>
      </c>
      <c r="I97" t="str">
        <f>'group input'!$D$18</f>
        <v>No</v>
      </c>
      <c r="J97" t="str">
        <f>'group input'!$D$23</f>
        <v>None</v>
      </c>
      <c r="K97" s="71">
        <f t="shared" si="24"/>
        <v>0</v>
      </c>
      <c r="L97" s="71">
        <f t="shared" si="17"/>
        <v>0</v>
      </c>
      <c r="M97" t="str">
        <f>'group input'!$D$30</f>
        <v>None</v>
      </c>
      <c r="N97" s="71">
        <f t="shared" si="25"/>
        <v>0</v>
      </c>
      <c r="O97" s="71">
        <f t="shared" si="18"/>
        <v>0</v>
      </c>
      <c r="P97">
        <f t="shared" ca="1" si="19"/>
        <v>0</v>
      </c>
      <c r="Q97">
        <f t="shared" si="26"/>
        <v>0</v>
      </c>
      <c r="R97">
        <f t="shared" si="20"/>
        <v>0</v>
      </c>
      <c r="S97">
        <f t="shared" si="27"/>
        <v>0</v>
      </c>
      <c r="T97">
        <f t="shared" si="28"/>
        <v>0</v>
      </c>
      <c r="U97" s="78">
        <f>IF(E97&gt;0,(T97*'summary lookup and rates'!$C$5)/1000,0)</f>
        <v>0</v>
      </c>
      <c r="V97" s="78">
        <f>(T97*'summary lookup and rates'!$C$6)/1000</f>
        <v>0</v>
      </c>
      <c r="W97">
        <f>IF('group input'!D$18="Yes",'summary lookup and rates'!$C$7,0)</f>
        <v>0</v>
      </c>
    </row>
    <row r="98" spans="1:23" x14ac:dyDescent="0.3">
      <c r="A98" s="69">
        <f>'group input'!C136</f>
        <v>0</v>
      </c>
      <c r="B98">
        <f>'group input'!D136</f>
        <v>0</v>
      </c>
      <c r="C98">
        <f>'group input'!E136</f>
        <v>0</v>
      </c>
      <c r="D98">
        <f t="shared" ca="1" si="21"/>
        <v>0</v>
      </c>
      <c r="E98">
        <f t="shared" si="22"/>
        <v>0</v>
      </c>
      <c r="F98">
        <f t="shared" si="29"/>
        <v>0</v>
      </c>
      <c r="G98" t="str">
        <f>'group input'!$D$12</f>
        <v>None</v>
      </c>
      <c r="H98">
        <f t="shared" si="23"/>
        <v>0</v>
      </c>
      <c r="I98" t="str">
        <f>'group input'!$D$18</f>
        <v>No</v>
      </c>
      <c r="J98" t="str">
        <f>'group input'!$D$23</f>
        <v>None</v>
      </c>
      <c r="K98" s="71">
        <f t="shared" si="24"/>
        <v>0</v>
      </c>
      <c r="L98" s="71">
        <f t="shared" si="17"/>
        <v>0</v>
      </c>
      <c r="M98" t="str">
        <f>'group input'!$D$30</f>
        <v>None</v>
      </c>
      <c r="N98" s="71">
        <f t="shared" si="25"/>
        <v>0</v>
      </c>
      <c r="O98" s="71">
        <f t="shared" si="18"/>
        <v>0</v>
      </c>
      <c r="P98">
        <f t="shared" ca="1" si="19"/>
        <v>0</v>
      </c>
      <c r="Q98">
        <f t="shared" si="26"/>
        <v>0</v>
      </c>
      <c r="R98">
        <f t="shared" si="20"/>
        <v>0</v>
      </c>
      <c r="S98">
        <f t="shared" si="27"/>
        <v>0</v>
      </c>
      <c r="T98">
        <f t="shared" si="28"/>
        <v>0</v>
      </c>
      <c r="U98" s="78">
        <f>IF(E98&gt;0,(T98*'summary lookup and rates'!$C$5)/1000,0)</f>
        <v>0</v>
      </c>
      <c r="V98" s="78">
        <f>(T98*'summary lookup and rates'!$C$6)/1000</f>
        <v>0</v>
      </c>
      <c r="W98">
        <f>IF('group input'!D$18="Yes",'summary lookup and rates'!$C$7,0)</f>
        <v>0</v>
      </c>
    </row>
    <row r="99" spans="1:23" x14ac:dyDescent="0.3">
      <c r="A99" s="69">
        <f>'group input'!C137</f>
        <v>0</v>
      </c>
      <c r="B99">
        <f>'group input'!D137</f>
        <v>0</v>
      </c>
      <c r="C99">
        <f>'group input'!E137</f>
        <v>0</v>
      </c>
      <c r="D99">
        <f t="shared" ca="1" si="21"/>
        <v>0</v>
      </c>
      <c r="E99">
        <f t="shared" si="22"/>
        <v>0</v>
      </c>
      <c r="F99">
        <f t="shared" si="29"/>
        <v>0</v>
      </c>
      <c r="G99" t="str">
        <f>'group input'!$D$12</f>
        <v>None</v>
      </c>
      <c r="H99">
        <f t="shared" si="23"/>
        <v>0</v>
      </c>
      <c r="I99" t="str">
        <f>'group input'!$D$18</f>
        <v>No</v>
      </c>
      <c r="J99" t="str">
        <f>'group input'!$D$23</f>
        <v>None</v>
      </c>
      <c r="K99" s="71">
        <f t="shared" si="24"/>
        <v>0</v>
      </c>
      <c r="L99" s="71">
        <f t="shared" ref="L99:L102" si="30">(IF(AND(J99&lt;&gt;"None",E99&lt;&gt;0),VLOOKUP(J99,STD_Rates_lookup,2,FALSE),0))*(K99/10)</f>
        <v>0</v>
      </c>
      <c r="M99" t="str">
        <f>'group input'!$D$30</f>
        <v>None</v>
      </c>
      <c r="N99" s="71">
        <f t="shared" si="25"/>
        <v>0</v>
      </c>
      <c r="O99" s="71">
        <f t="shared" ref="O99:O102" si="31">(IF(AND(M99&lt;&gt;"None",E99&lt;&gt;0),VLOOKUP(M99,LTD_Rates_lookup,2,FALSE),0))*(N99/100)</f>
        <v>0</v>
      </c>
      <c r="P99">
        <f t="shared" ca="1" si="19"/>
        <v>0</v>
      </c>
      <c r="Q99">
        <f t="shared" si="26"/>
        <v>0</v>
      </c>
      <c r="R99">
        <f t="shared" si="20"/>
        <v>0</v>
      </c>
      <c r="S99">
        <f t="shared" si="27"/>
        <v>0</v>
      </c>
      <c r="T99">
        <f t="shared" si="28"/>
        <v>0</v>
      </c>
      <c r="U99" s="78">
        <f>IF(E99&gt;0,(T99*'summary lookup and rates'!$C$5)/1000,0)</f>
        <v>0</v>
      </c>
      <c r="V99" s="78">
        <f>(T99*'summary lookup and rates'!$C$6)/1000</f>
        <v>0</v>
      </c>
      <c r="W99">
        <f>IF('group input'!D$18="Yes",'summary lookup and rates'!$C$7,0)</f>
        <v>0</v>
      </c>
    </row>
    <row r="100" spans="1:23" x14ac:dyDescent="0.3">
      <c r="A100" s="69">
        <f>'group input'!C138</f>
        <v>0</v>
      </c>
      <c r="B100">
        <f>'group input'!D138</f>
        <v>0</v>
      </c>
      <c r="C100">
        <f>'group input'!E138</f>
        <v>0</v>
      </c>
      <c r="D100">
        <f t="shared" ca="1" si="21"/>
        <v>0</v>
      </c>
      <c r="E100">
        <f t="shared" si="22"/>
        <v>0</v>
      </c>
      <c r="F100">
        <f t="shared" si="29"/>
        <v>0</v>
      </c>
      <c r="G100" t="str">
        <f>'group input'!$D$12</f>
        <v>None</v>
      </c>
      <c r="H100">
        <f t="shared" si="23"/>
        <v>0</v>
      </c>
      <c r="I100" t="str">
        <f>'group input'!$D$18</f>
        <v>No</v>
      </c>
      <c r="J100" t="str">
        <f>'group input'!$D$23</f>
        <v>None</v>
      </c>
      <c r="K100" s="71">
        <f t="shared" si="24"/>
        <v>0</v>
      </c>
      <c r="L100" s="71">
        <f t="shared" si="30"/>
        <v>0</v>
      </c>
      <c r="M100" t="str">
        <f>'group input'!$D$30</f>
        <v>None</v>
      </c>
      <c r="N100" s="71">
        <f t="shared" si="25"/>
        <v>0</v>
      </c>
      <c r="O100" s="71">
        <f t="shared" si="31"/>
        <v>0</v>
      </c>
      <c r="P100">
        <f t="shared" ca="1" si="19"/>
        <v>0</v>
      </c>
      <c r="Q100">
        <f t="shared" si="26"/>
        <v>0</v>
      </c>
      <c r="R100">
        <f t="shared" si="20"/>
        <v>0</v>
      </c>
      <c r="S100">
        <f t="shared" si="27"/>
        <v>0</v>
      </c>
      <c r="T100">
        <f t="shared" si="28"/>
        <v>0</v>
      </c>
      <c r="U100" s="78">
        <f>IF(E100&gt;0,(T100*'summary lookup and rates'!$C$5)/1000,0)</f>
        <v>0</v>
      </c>
      <c r="V100" s="78">
        <f>(T100*'summary lookup and rates'!$C$6)/1000</f>
        <v>0</v>
      </c>
      <c r="W100">
        <f>IF('group input'!D$18="Yes",'summary lookup and rates'!$C$7,0)</f>
        <v>0</v>
      </c>
    </row>
    <row r="101" spans="1:23" x14ac:dyDescent="0.3">
      <c r="A101" s="69">
        <f>'group input'!C139</f>
        <v>0</v>
      </c>
      <c r="B101">
        <f>'group input'!D139</f>
        <v>0</v>
      </c>
      <c r="C101">
        <f>'group input'!E139</f>
        <v>0</v>
      </c>
      <c r="D101">
        <f t="shared" ca="1" si="21"/>
        <v>0</v>
      </c>
      <c r="E101">
        <f t="shared" si="22"/>
        <v>0</v>
      </c>
      <c r="F101">
        <f t="shared" si="29"/>
        <v>0</v>
      </c>
      <c r="G101" t="str">
        <f>'group input'!$D$12</f>
        <v>None</v>
      </c>
      <c r="H101">
        <f t="shared" si="23"/>
        <v>0</v>
      </c>
      <c r="I101" t="str">
        <f>'group input'!$D$18</f>
        <v>No</v>
      </c>
      <c r="J101" t="str">
        <f>'group input'!$D$23</f>
        <v>None</v>
      </c>
      <c r="K101" s="71">
        <f t="shared" si="24"/>
        <v>0</v>
      </c>
      <c r="L101" s="71">
        <f t="shared" si="30"/>
        <v>0</v>
      </c>
      <c r="M101" t="str">
        <f>'group input'!$D$30</f>
        <v>None</v>
      </c>
      <c r="N101" s="71">
        <f t="shared" si="25"/>
        <v>0</v>
      </c>
      <c r="O101" s="71">
        <f t="shared" si="31"/>
        <v>0</v>
      </c>
      <c r="P101">
        <f t="shared" ca="1" si="19"/>
        <v>0</v>
      </c>
      <c r="Q101">
        <f t="shared" si="26"/>
        <v>0</v>
      </c>
      <c r="R101">
        <f t="shared" si="20"/>
        <v>0</v>
      </c>
      <c r="S101">
        <f t="shared" si="27"/>
        <v>0</v>
      </c>
      <c r="T101">
        <f t="shared" si="28"/>
        <v>0</v>
      </c>
      <c r="U101" s="78">
        <f>IF(E101&gt;0,(T101*'summary lookup and rates'!$C$5)/1000,0)</f>
        <v>0</v>
      </c>
      <c r="V101" s="78">
        <f>(T101*'summary lookup and rates'!$C$6)/1000</f>
        <v>0</v>
      </c>
      <c r="W101">
        <f>IF('group input'!D$18="Yes",'summary lookup and rates'!$C$7,0)</f>
        <v>0</v>
      </c>
    </row>
    <row r="102" spans="1:23" x14ac:dyDescent="0.3">
      <c r="A102" s="69">
        <f>'group input'!C140</f>
        <v>0</v>
      </c>
      <c r="B102">
        <f>'group input'!D140</f>
        <v>0</v>
      </c>
      <c r="C102">
        <f>'group input'!E140</f>
        <v>0</v>
      </c>
      <c r="D102">
        <f t="shared" ca="1" si="21"/>
        <v>0</v>
      </c>
      <c r="E102">
        <f t="shared" si="22"/>
        <v>0</v>
      </c>
      <c r="F102">
        <f t="shared" si="29"/>
        <v>0</v>
      </c>
      <c r="G102" t="str">
        <f>'group input'!$D$12</f>
        <v>None</v>
      </c>
      <c r="H102">
        <f t="shared" si="23"/>
        <v>0</v>
      </c>
      <c r="I102" t="str">
        <f>'group input'!$D$18</f>
        <v>No</v>
      </c>
      <c r="J102" t="str">
        <f>'group input'!$D$23</f>
        <v>None</v>
      </c>
      <c r="K102" s="71">
        <f t="shared" si="24"/>
        <v>0</v>
      </c>
      <c r="L102" s="71">
        <f t="shared" si="30"/>
        <v>0</v>
      </c>
      <c r="M102" t="str">
        <f>'group input'!$D$30</f>
        <v>None</v>
      </c>
      <c r="N102" s="71">
        <f t="shared" si="25"/>
        <v>0</v>
      </c>
      <c r="O102" s="71">
        <f t="shared" si="31"/>
        <v>0</v>
      </c>
      <c r="P102">
        <f t="shared" ca="1" si="19"/>
        <v>0</v>
      </c>
      <c r="Q102">
        <f t="shared" si="26"/>
        <v>0</v>
      </c>
      <c r="R102">
        <f t="shared" si="20"/>
        <v>0</v>
      </c>
      <c r="S102">
        <f t="shared" si="27"/>
        <v>0</v>
      </c>
      <c r="T102">
        <f t="shared" si="28"/>
        <v>0</v>
      </c>
      <c r="U102" s="78">
        <f>IF(E102&gt;0,(T102*'summary lookup and rates'!$C$5)/1000,0)</f>
        <v>0</v>
      </c>
      <c r="V102" s="78">
        <f>(T102*'summary lookup and rates'!$C$6)/1000</f>
        <v>0</v>
      </c>
      <c r="W102">
        <f>IF('group input'!D$18="Yes",'summary lookup and rates'!$C$7,0)</f>
        <v>0</v>
      </c>
    </row>
    <row r="104" spans="1:23" x14ac:dyDescent="0.3">
      <c r="A104" t="s">
        <v>168</v>
      </c>
    </row>
  </sheetData>
  <sheetProtection selectLockedCells="1" selectUn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221"/>
  <sheetViews>
    <sheetView view="pageBreakPreview" zoomScale="85" zoomScaleNormal="100" zoomScaleSheetLayoutView="85" workbookViewId="0">
      <selection activeCell="C4" sqref="C4"/>
    </sheetView>
  </sheetViews>
  <sheetFormatPr defaultColWidth="8.88671875" defaultRowHeight="14.4" x14ac:dyDescent="0.3"/>
  <cols>
    <col min="1" max="1" width="3" style="5" customWidth="1"/>
    <col min="2" max="2" width="12.33203125" style="5" customWidth="1"/>
    <col min="3" max="3" width="5" style="5" customWidth="1"/>
    <col min="4" max="4" width="12" style="5" customWidth="1"/>
    <col min="5" max="5" width="10.33203125" style="5" customWidth="1"/>
    <col min="6" max="6" width="10.6640625" style="5" customWidth="1"/>
    <col min="7" max="7" width="9.33203125" style="5" bestFit="1" customWidth="1"/>
    <col min="8" max="8" width="12" style="5" customWidth="1"/>
    <col min="9" max="9" width="10" style="5" customWidth="1"/>
    <col min="10" max="10" width="12.33203125" style="5" customWidth="1"/>
    <col min="11" max="11" width="9.33203125" style="5" customWidth="1"/>
    <col min="12" max="12" width="10.6640625" style="5" customWidth="1"/>
    <col min="13" max="13" width="11.33203125" style="5" customWidth="1"/>
    <col min="14" max="14" width="11.33203125" style="5" bestFit="1" customWidth="1"/>
    <col min="15" max="15" width="13.44140625" style="5" customWidth="1"/>
    <col min="16" max="16" width="9.33203125" style="5" bestFit="1" customWidth="1"/>
    <col min="17" max="17" width="9.33203125" style="5" customWidth="1"/>
    <col min="18" max="18" width="9.6640625" style="5" customWidth="1"/>
    <col min="19" max="256" width="9.109375" style="5"/>
    <col min="257" max="257" width="3" style="5" customWidth="1"/>
    <col min="258" max="258" width="12.33203125" style="5" customWidth="1"/>
    <col min="259" max="259" width="5" style="5" customWidth="1"/>
    <col min="260" max="260" width="12" style="5" customWidth="1"/>
    <col min="261" max="261" width="10.33203125" style="5" customWidth="1"/>
    <col min="262" max="262" width="10.44140625" style="5" bestFit="1" customWidth="1"/>
    <col min="263" max="263" width="9.33203125" style="5" bestFit="1" customWidth="1"/>
    <col min="264" max="264" width="12" style="5" customWidth="1"/>
    <col min="265" max="265" width="10" style="5" customWidth="1"/>
    <col min="266" max="266" width="12.33203125" style="5" customWidth="1"/>
    <col min="267" max="267" width="9.33203125" style="5" bestFit="1" customWidth="1"/>
    <col min="268" max="268" width="10.33203125" style="5" customWidth="1"/>
    <col min="269" max="269" width="11.33203125" style="5" customWidth="1"/>
    <col min="270" max="270" width="9.33203125" style="5" bestFit="1" customWidth="1"/>
    <col min="271" max="271" width="13.44140625" style="5" customWidth="1"/>
    <col min="272" max="273" width="9.33203125" style="5" bestFit="1" customWidth="1"/>
    <col min="274" max="274" width="9.6640625" style="5" bestFit="1" customWidth="1"/>
    <col min="275" max="512" width="9.109375" style="5"/>
    <col min="513" max="513" width="3" style="5" customWidth="1"/>
    <col min="514" max="514" width="12.33203125" style="5" customWidth="1"/>
    <col min="515" max="515" width="5" style="5" customWidth="1"/>
    <col min="516" max="516" width="12" style="5" customWidth="1"/>
    <col min="517" max="517" width="10.33203125" style="5" customWidth="1"/>
    <col min="518" max="518" width="10.44140625" style="5" bestFit="1" customWidth="1"/>
    <col min="519" max="519" width="9.33203125" style="5" bestFit="1" customWidth="1"/>
    <col min="520" max="520" width="12" style="5" customWidth="1"/>
    <col min="521" max="521" width="10" style="5" customWidth="1"/>
    <col min="522" max="522" width="12.33203125" style="5" customWidth="1"/>
    <col min="523" max="523" width="9.33203125" style="5" bestFit="1" customWidth="1"/>
    <col min="524" max="524" width="10.33203125" style="5" customWidth="1"/>
    <col min="525" max="525" width="11.33203125" style="5" customWidth="1"/>
    <col min="526" max="526" width="9.33203125" style="5" bestFit="1" customWidth="1"/>
    <col min="527" max="527" width="13.44140625" style="5" customWidth="1"/>
    <col min="528" max="529" width="9.33203125" style="5" bestFit="1" customWidth="1"/>
    <col min="530" max="530" width="9.6640625" style="5" bestFit="1" customWidth="1"/>
    <col min="531" max="768" width="9.109375" style="5"/>
    <col min="769" max="769" width="3" style="5" customWidth="1"/>
    <col min="770" max="770" width="12.33203125" style="5" customWidth="1"/>
    <col min="771" max="771" width="5" style="5" customWidth="1"/>
    <col min="772" max="772" width="12" style="5" customWidth="1"/>
    <col min="773" max="773" width="10.33203125" style="5" customWidth="1"/>
    <col min="774" max="774" width="10.44140625" style="5" bestFit="1" customWidth="1"/>
    <col min="775" max="775" width="9.33203125" style="5" bestFit="1" customWidth="1"/>
    <col min="776" max="776" width="12" style="5" customWidth="1"/>
    <col min="777" max="777" width="10" style="5" customWidth="1"/>
    <col min="778" max="778" width="12.33203125" style="5" customWidth="1"/>
    <col min="779" max="779" width="9.33203125" style="5" bestFit="1" customWidth="1"/>
    <col min="780" max="780" width="10.33203125" style="5" customWidth="1"/>
    <col min="781" max="781" width="11.33203125" style="5" customWidth="1"/>
    <col min="782" max="782" width="9.33203125" style="5" bestFit="1" customWidth="1"/>
    <col min="783" max="783" width="13.44140625" style="5" customWidth="1"/>
    <col min="784" max="785" width="9.33203125" style="5" bestFit="1" customWidth="1"/>
    <col min="786" max="786" width="9.6640625" style="5" bestFit="1" customWidth="1"/>
    <col min="787" max="1024" width="9.109375" style="5"/>
    <col min="1025" max="1025" width="3" style="5" customWidth="1"/>
    <col min="1026" max="1026" width="12.33203125" style="5" customWidth="1"/>
    <col min="1027" max="1027" width="5" style="5" customWidth="1"/>
    <col min="1028" max="1028" width="12" style="5" customWidth="1"/>
    <col min="1029" max="1029" width="10.33203125" style="5" customWidth="1"/>
    <col min="1030" max="1030" width="10.44140625" style="5" bestFit="1" customWidth="1"/>
    <col min="1031" max="1031" width="9.33203125" style="5" bestFit="1" customWidth="1"/>
    <col min="1032" max="1032" width="12" style="5" customWidth="1"/>
    <col min="1033" max="1033" width="10" style="5" customWidth="1"/>
    <col min="1034" max="1034" width="12.33203125" style="5" customWidth="1"/>
    <col min="1035" max="1035" width="9.33203125" style="5" bestFit="1" customWidth="1"/>
    <col min="1036" max="1036" width="10.33203125" style="5" customWidth="1"/>
    <col min="1037" max="1037" width="11.33203125" style="5" customWidth="1"/>
    <col min="1038" max="1038" width="9.33203125" style="5" bestFit="1" customWidth="1"/>
    <col min="1039" max="1039" width="13.44140625" style="5" customWidth="1"/>
    <col min="1040" max="1041" width="9.33203125" style="5" bestFit="1" customWidth="1"/>
    <col min="1042" max="1042" width="9.6640625" style="5" bestFit="1" customWidth="1"/>
    <col min="1043" max="1280" width="9.109375" style="5"/>
    <col min="1281" max="1281" width="3" style="5" customWidth="1"/>
    <col min="1282" max="1282" width="12.33203125" style="5" customWidth="1"/>
    <col min="1283" max="1283" width="5" style="5" customWidth="1"/>
    <col min="1284" max="1284" width="12" style="5" customWidth="1"/>
    <col min="1285" max="1285" width="10.33203125" style="5" customWidth="1"/>
    <col min="1286" max="1286" width="10.44140625" style="5" bestFit="1" customWidth="1"/>
    <col min="1287" max="1287" width="9.33203125" style="5" bestFit="1" customWidth="1"/>
    <col min="1288" max="1288" width="12" style="5" customWidth="1"/>
    <col min="1289" max="1289" width="10" style="5" customWidth="1"/>
    <col min="1290" max="1290" width="12.33203125" style="5" customWidth="1"/>
    <col min="1291" max="1291" width="9.33203125" style="5" bestFit="1" customWidth="1"/>
    <col min="1292" max="1292" width="10.33203125" style="5" customWidth="1"/>
    <col min="1293" max="1293" width="11.33203125" style="5" customWidth="1"/>
    <col min="1294" max="1294" width="9.33203125" style="5" bestFit="1" customWidth="1"/>
    <col min="1295" max="1295" width="13.44140625" style="5" customWidth="1"/>
    <col min="1296" max="1297" width="9.33203125" style="5" bestFit="1" customWidth="1"/>
    <col min="1298" max="1298" width="9.6640625" style="5" bestFit="1" customWidth="1"/>
    <col min="1299" max="1536" width="9.109375" style="5"/>
    <col min="1537" max="1537" width="3" style="5" customWidth="1"/>
    <col min="1538" max="1538" width="12.33203125" style="5" customWidth="1"/>
    <col min="1539" max="1539" width="5" style="5" customWidth="1"/>
    <col min="1540" max="1540" width="12" style="5" customWidth="1"/>
    <col min="1541" max="1541" width="10.33203125" style="5" customWidth="1"/>
    <col min="1542" max="1542" width="10.44140625" style="5" bestFit="1" customWidth="1"/>
    <col min="1543" max="1543" width="9.33203125" style="5" bestFit="1" customWidth="1"/>
    <col min="1544" max="1544" width="12" style="5" customWidth="1"/>
    <col min="1545" max="1545" width="10" style="5" customWidth="1"/>
    <col min="1546" max="1546" width="12.33203125" style="5" customWidth="1"/>
    <col min="1547" max="1547" width="9.33203125" style="5" bestFit="1" customWidth="1"/>
    <col min="1548" max="1548" width="10.33203125" style="5" customWidth="1"/>
    <col min="1549" max="1549" width="11.33203125" style="5" customWidth="1"/>
    <col min="1550" max="1550" width="9.33203125" style="5" bestFit="1" customWidth="1"/>
    <col min="1551" max="1551" width="13.44140625" style="5" customWidth="1"/>
    <col min="1552" max="1553" width="9.33203125" style="5" bestFit="1" customWidth="1"/>
    <col min="1554" max="1554" width="9.6640625" style="5" bestFit="1" customWidth="1"/>
    <col min="1555" max="1792" width="9.109375" style="5"/>
    <col min="1793" max="1793" width="3" style="5" customWidth="1"/>
    <col min="1794" max="1794" width="12.33203125" style="5" customWidth="1"/>
    <col min="1795" max="1795" width="5" style="5" customWidth="1"/>
    <col min="1796" max="1796" width="12" style="5" customWidth="1"/>
    <col min="1797" max="1797" width="10.33203125" style="5" customWidth="1"/>
    <col min="1798" max="1798" width="10.44140625" style="5" bestFit="1" customWidth="1"/>
    <col min="1799" max="1799" width="9.33203125" style="5" bestFit="1" customWidth="1"/>
    <col min="1800" max="1800" width="12" style="5" customWidth="1"/>
    <col min="1801" max="1801" width="10" style="5" customWidth="1"/>
    <col min="1802" max="1802" width="12.33203125" style="5" customWidth="1"/>
    <col min="1803" max="1803" width="9.33203125" style="5" bestFit="1" customWidth="1"/>
    <col min="1804" max="1804" width="10.33203125" style="5" customWidth="1"/>
    <col min="1805" max="1805" width="11.33203125" style="5" customWidth="1"/>
    <col min="1806" max="1806" width="9.33203125" style="5" bestFit="1" customWidth="1"/>
    <col min="1807" max="1807" width="13.44140625" style="5" customWidth="1"/>
    <col min="1808" max="1809" width="9.33203125" style="5" bestFit="1" customWidth="1"/>
    <col min="1810" max="1810" width="9.6640625" style="5" bestFit="1" customWidth="1"/>
    <col min="1811" max="2048" width="9.109375" style="5"/>
    <col min="2049" max="2049" width="3" style="5" customWidth="1"/>
    <col min="2050" max="2050" width="12.33203125" style="5" customWidth="1"/>
    <col min="2051" max="2051" width="5" style="5" customWidth="1"/>
    <col min="2052" max="2052" width="12" style="5" customWidth="1"/>
    <col min="2053" max="2053" width="10.33203125" style="5" customWidth="1"/>
    <col min="2054" max="2054" width="10.44140625" style="5" bestFit="1" customWidth="1"/>
    <col min="2055" max="2055" width="9.33203125" style="5" bestFit="1" customWidth="1"/>
    <col min="2056" max="2056" width="12" style="5" customWidth="1"/>
    <col min="2057" max="2057" width="10" style="5" customWidth="1"/>
    <col min="2058" max="2058" width="12.33203125" style="5" customWidth="1"/>
    <col min="2059" max="2059" width="9.33203125" style="5" bestFit="1" customWidth="1"/>
    <col min="2060" max="2060" width="10.33203125" style="5" customWidth="1"/>
    <col min="2061" max="2061" width="11.33203125" style="5" customWidth="1"/>
    <col min="2062" max="2062" width="9.33203125" style="5" bestFit="1" customWidth="1"/>
    <col min="2063" max="2063" width="13.44140625" style="5" customWidth="1"/>
    <col min="2064" max="2065" width="9.33203125" style="5" bestFit="1" customWidth="1"/>
    <col min="2066" max="2066" width="9.6640625" style="5" bestFit="1" customWidth="1"/>
    <col min="2067" max="2304" width="9.109375" style="5"/>
    <col min="2305" max="2305" width="3" style="5" customWidth="1"/>
    <col min="2306" max="2306" width="12.33203125" style="5" customWidth="1"/>
    <col min="2307" max="2307" width="5" style="5" customWidth="1"/>
    <col min="2308" max="2308" width="12" style="5" customWidth="1"/>
    <col min="2309" max="2309" width="10.33203125" style="5" customWidth="1"/>
    <col min="2310" max="2310" width="10.44140625" style="5" bestFit="1" customWidth="1"/>
    <col min="2311" max="2311" width="9.33203125" style="5" bestFit="1" customWidth="1"/>
    <col min="2312" max="2312" width="12" style="5" customWidth="1"/>
    <col min="2313" max="2313" width="10" style="5" customWidth="1"/>
    <col min="2314" max="2314" width="12.33203125" style="5" customWidth="1"/>
    <col min="2315" max="2315" width="9.33203125" style="5" bestFit="1" customWidth="1"/>
    <col min="2316" max="2316" width="10.33203125" style="5" customWidth="1"/>
    <col min="2317" max="2317" width="11.33203125" style="5" customWidth="1"/>
    <col min="2318" max="2318" width="9.33203125" style="5" bestFit="1" customWidth="1"/>
    <col min="2319" max="2319" width="13.44140625" style="5" customWidth="1"/>
    <col min="2320" max="2321" width="9.33203125" style="5" bestFit="1" customWidth="1"/>
    <col min="2322" max="2322" width="9.6640625" style="5" bestFit="1" customWidth="1"/>
    <col min="2323" max="2560" width="9.109375" style="5"/>
    <col min="2561" max="2561" width="3" style="5" customWidth="1"/>
    <col min="2562" max="2562" width="12.33203125" style="5" customWidth="1"/>
    <col min="2563" max="2563" width="5" style="5" customWidth="1"/>
    <col min="2564" max="2564" width="12" style="5" customWidth="1"/>
    <col min="2565" max="2565" width="10.33203125" style="5" customWidth="1"/>
    <col min="2566" max="2566" width="10.44140625" style="5" bestFit="1" customWidth="1"/>
    <col min="2567" max="2567" width="9.33203125" style="5" bestFit="1" customWidth="1"/>
    <col min="2568" max="2568" width="12" style="5" customWidth="1"/>
    <col min="2569" max="2569" width="10" style="5" customWidth="1"/>
    <col min="2570" max="2570" width="12.33203125" style="5" customWidth="1"/>
    <col min="2571" max="2571" width="9.33203125" style="5" bestFit="1" customWidth="1"/>
    <col min="2572" max="2572" width="10.33203125" style="5" customWidth="1"/>
    <col min="2573" max="2573" width="11.33203125" style="5" customWidth="1"/>
    <col min="2574" max="2574" width="9.33203125" style="5" bestFit="1" customWidth="1"/>
    <col min="2575" max="2575" width="13.44140625" style="5" customWidth="1"/>
    <col min="2576" max="2577" width="9.33203125" style="5" bestFit="1" customWidth="1"/>
    <col min="2578" max="2578" width="9.6640625" style="5" bestFit="1" customWidth="1"/>
    <col min="2579" max="2816" width="9.109375" style="5"/>
    <col min="2817" max="2817" width="3" style="5" customWidth="1"/>
    <col min="2818" max="2818" width="12.33203125" style="5" customWidth="1"/>
    <col min="2819" max="2819" width="5" style="5" customWidth="1"/>
    <col min="2820" max="2820" width="12" style="5" customWidth="1"/>
    <col min="2821" max="2821" width="10.33203125" style="5" customWidth="1"/>
    <col min="2822" max="2822" width="10.44140625" style="5" bestFit="1" customWidth="1"/>
    <col min="2823" max="2823" width="9.33203125" style="5" bestFit="1" customWidth="1"/>
    <col min="2824" max="2824" width="12" style="5" customWidth="1"/>
    <col min="2825" max="2825" width="10" style="5" customWidth="1"/>
    <col min="2826" max="2826" width="12.33203125" style="5" customWidth="1"/>
    <col min="2827" max="2827" width="9.33203125" style="5" bestFit="1" customWidth="1"/>
    <col min="2828" max="2828" width="10.33203125" style="5" customWidth="1"/>
    <col min="2829" max="2829" width="11.33203125" style="5" customWidth="1"/>
    <col min="2830" max="2830" width="9.33203125" style="5" bestFit="1" customWidth="1"/>
    <col min="2831" max="2831" width="13.44140625" style="5" customWidth="1"/>
    <col min="2832" max="2833" width="9.33203125" style="5" bestFit="1" customWidth="1"/>
    <col min="2834" max="2834" width="9.6640625" style="5" bestFit="1" customWidth="1"/>
    <col min="2835" max="3072" width="9.109375" style="5"/>
    <col min="3073" max="3073" width="3" style="5" customWidth="1"/>
    <col min="3074" max="3074" width="12.33203125" style="5" customWidth="1"/>
    <col min="3075" max="3075" width="5" style="5" customWidth="1"/>
    <col min="3076" max="3076" width="12" style="5" customWidth="1"/>
    <col min="3077" max="3077" width="10.33203125" style="5" customWidth="1"/>
    <col min="3078" max="3078" width="10.44140625" style="5" bestFit="1" customWidth="1"/>
    <col min="3079" max="3079" width="9.33203125" style="5" bestFit="1" customWidth="1"/>
    <col min="3080" max="3080" width="12" style="5" customWidth="1"/>
    <col min="3081" max="3081" width="10" style="5" customWidth="1"/>
    <col min="3082" max="3082" width="12.33203125" style="5" customWidth="1"/>
    <col min="3083" max="3083" width="9.33203125" style="5" bestFit="1" customWidth="1"/>
    <col min="3084" max="3084" width="10.33203125" style="5" customWidth="1"/>
    <col min="3085" max="3085" width="11.33203125" style="5" customWidth="1"/>
    <col min="3086" max="3086" width="9.33203125" style="5" bestFit="1" customWidth="1"/>
    <col min="3087" max="3087" width="13.44140625" style="5" customWidth="1"/>
    <col min="3088" max="3089" width="9.33203125" style="5" bestFit="1" customWidth="1"/>
    <col min="3090" max="3090" width="9.6640625" style="5" bestFit="1" customWidth="1"/>
    <col min="3091" max="3328" width="9.109375" style="5"/>
    <col min="3329" max="3329" width="3" style="5" customWidth="1"/>
    <col min="3330" max="3330" width="12.33203125" style="5" customWidth="1"/>
    <col min="3331" max="3331" width="5" style="5" customWidth="1"/>
    <col min="3332" max="3332" width="12" style="5" customWidth="1"/>
    <col min="3333" max="3333" width="10.33203125" style="5" customWidth="1"/>
    <col min="3334" max="3334" width="10.44140625" style="5" bestFit="1" customWidth="1"/>
    <col min="3335" max="3335" width="9.33203125" style="5" bestFit="1" customWidth="1"/>
    <col min="3336" max="3336" width="12" style="5" customWidth="1"/>
    <col min="3337" max="3337" width="10" style="5" customWidth="1"/>
    <col min="3338" max="3338" width="12.33203125" style="5" customWidth="1"/>
    <col min="3339" max="3339" width="9.33203125" style="5" bestFit="1" customWidth="1"/>
    <col min="3340" max="3340" width="10.33203125" style="5" customWidth="1"/>
    <col min="3341" max="3341" width="11.33203125" style="5" customWidth="1"/>
    <col min="3342" max="3342" width="9.33203125" style="5" bestFit="1" customWidth="1"/>
    <col min="3343" max="3343" width="13.44140625" style="5" customWidth="1"/>
    <col min="3344" max="3345" width="9.33203125" style="5" bestFit="1" customWidth="1"/>
    <col min="3346" max="3346" width="9.6640625" style="5" bestFit="1" customWidth="1"/>
    <col min="3347" max="3584" width="9.109375" style="5"/>
    <col min="3585" max="3585" width="3" style="5" customWidth="1"/>
    <col min="3586" max="3586" width="12.33203125" style="5" customWidth="1"/>
    <col min="3587" max="3587" width="5" style="5" customWidth="1"/>
    <col min="3588" max="3588" width="12" style="5" customWidth="1"/>
    <col min="3589" max="3589" width="10.33203125" style="5" customWidth="1"/>
    <col min="3590" max="3590" width="10.44140625" style="5" bestFit="1" customWidth="1"/>
    <col min="3591" max="3591" width="9.33203125" style="5" bestFit="1" customWidth="1"/>
    <col min="3592" max="3592" width="12" style="5" customWidth="1"/>
    <col min="3593" max="3593" width="10" style="5" customWidth="1"/>
    <col min="3594" max="3594" width="12.33203125" style="5" customWidth="1"/>
    <col min="3595" max="3595" width="9.33203125" style="5" bestFit="1" customWidth="1"/>
    <col min="3596" max="3596" width="10.33203125" style="5" customWidth="1"/>
    <col min="3597" max="3597" width="11.33203125" style="5" customWidth="1"/>
    <col min="3598" max="3598" width="9.33203125" style="5" bestFit="1" customWidth="1"/>
    <col min="3599" max="3599" width="13.44140625" style="5" customWidth="1"/>
    <col min="3600" max="3601" width="9.33203125" style="5" bestFit="1" customWidth="1"/>
    <col min="3602" max="3602" width="9.6640625" style="5" bestFit="1" customWidth="1"/>
    <col min="3603" max="3840" width="9.109375" style="5"/>
    <col min="3841" max="3841" width="3" style="5" customWidth="1"/>
    <col min="3842" max="3842" width="12.33203125" style="5" customWidth="1"/>
    <col min="3843" max="3843" width="5" style="5" customWidth="1"/>
    <col min="3844" max="3844" width="12" style="5" customWidth="1"/>
    <col min="3845" max="3845" width="10.33203125" style="5" customWidth="1"/>
    <col min="3846" max="3846" width="10.44140625" style="5" bestFit="1" customWidth="1"/>
    <col min="3847" max="3847" width="9.33203125" style="5" bestFit="1" customWidth="1"/>
    <col min="3848" max="3848" width="12" style="5" customWidth="1"/>
    <col min="3849" max="3849" width="10" style="5" customWidth="1"/>
    <col min="3850" max="3850" width="12.33203125" style="5" customWidth="1"/>
    <col min="3851" max="3851" width="9.33203125" style="5" bestFit="1" customWidth="1"/>
    <col min="3852" max="3852" width="10.33203125" style="5" customWidth="1"/>
    <col min="3853" max="3853" width="11.33203125" style="5" customWidth="1"/>
    <col min="3854" max="3854" width="9.33203125" style="5" bestFit="1" customWidth="1"/>
    <col min="3855" max="3855" width="13.44140625" style="5" customWidth="1"/>
    <col min="3856" max="3857" width="9.33203125" style="5" bestFit="1" customWidth="1"/>
    <col min="3858" max="3858" width="9.6640625" style="5" bestFit="1" customWidth="1"/>
    <col min="3859" max="4096" width="9.109375" style="5"/>
    <col min="4097" max="4097" width="3" style="5" customWidth="1"/>
    <col min="4098" max="4098" width="12.33203125" style="5" customWidth="1"/>
    <col min="4099" max="4099" width="5" style="5" customWidth="1"/>
    <col min="4100" max="4100" width="12" style="5" customWidth="1"/>
    <col min="4101" max="4101" width="10.33203125" style="5" customWidth="1"/>
    <col min="4102" max="4102" width="10.44140625" style="5" bestFit="1" customWidth="1"/>
    <col min="4103" max="4103" width="9.33203125" style="5" bestFit="1" customWidth="1"/>
    <col min="4104" max="4104" width="12" style="5" customWidth="1"/>
    <col min="4105" max="4105" width="10" style="5" customWidth="1"/>
    <col min="4106" max="4106" width="12.33203125" style="5" customWidth="1"/>
    <col min="4107" max="4107" width="9.33203125" style="5" bestFit="1" customWidth="1"/>
    <col min="4108" max="4108" width="10.33203125" style="5" customWidth="1"/>
    <col min="4109" max="4109" width="11.33203125" style="5" customWidth="1"/>
    <col min="4110" max="4110" width="9.33203125" style="5" bestFit="1" customWidth="1"/>
    <col min="4111" max="4111" width="13.44140625" style="5" customWidth="1"/>
    <col min="4112" max="4113" width="9.33203125" style="5" bestFit="1" customWidth="1"/>
    <col min="4114" max="4114" width="9.6640625" style="5" bestFit="1" customWidth="1"/>
    <col min="4115" max="4352" width="9.109375" style="5"/>
    <col min="4353" max="4353" width="3" style="5" customWidth="1"/>
    <col min="4354" max="4354" width="12.33203125" style="5" customWidth="1"/>
    <col min="4355" max="4355" width="5" style="5" customWidth="1"/>
    <col min="4356" max="4356" width="12" style="5" customWidth="1"/>
    <col min="4357" max="4357" width="10.33203125" style="5" customWidth="1"/>
    <col min="4358" max="4358" width="10.44140625" style="5" bestFit="1" customWidth="1"/>
    <col min="4359" max="4359" width="9.33203125" style="5" bestFit="1" customWidth="1"/>
    <col min="4360" max="4360" width="12" style="5" customWidth="1"/>
    <col min="4361" max="4361" width="10" style="5" customWidth="1"/>
    <col min="4362" max="4362" width="12.33203125" style="5" customWidth="1"/>
    <col min="4363" max="4363" width="9.33203125" style="5" bestFit="1" customWidth="1"/>
    <col min="4364" max="4364" width="10.33203125" style="5" customWidth="1"/>
    <col min="4365" max="4365" width="11.33203125" style="5" customWidth="1"/>
    <col min="4366" max="4366" width="9.33203125" style="5" bestFit="1" customWidth="1"/>
    <col min="4367" max="4367" width="13.44140625" style="5" customWidth="1"/>
    <col min="4368" max="4369" width="9.33203125" style="5" bestFit="1" customWidth="1"/>
    <col min="4370" max="4370" width="9.6640625" style="5" bestFit="1" customWidth="1"/>
    <col min="4371" max="4608" width="9.109375" style="5"/>
    <col min="4609" max="4609" width="3" style="5" customWidth="1"/>
    <col min="4610" max="4610" width="12.33203125" style="5" customWidth="1"/>
    <col min="4611" max="4611" width="5" style="5" customWidth="1"/>
    <col min="4612" max="4612" width="12" style="5" customWidth="1"/>
    <col min="4613" max="4613" width="10.33203125" style="5" customWidth="1"/>
    <col min="4614" max="4614" width="10.44140625" style="5" bestFit="1" customWidth="1"/>
    <col min="4615" max="4615" width="9.33203125" style="5" bestFit="1" customWidth="1"/>
    <col min="4616" max="4616" width="12" style="5" customWidth="1"/>
    <col min="4617" max="4617" width="10" style="5" customWidth="1"/>
    <col min="4618" max="4618" width="12.33203125" style="5" customWidth="1"/>
    <col min="4619" max="4619" width="9.33203125" style="5" bestFit="1" customWidth="1"/>
    <col min="4620" max="4620" width="10.33203125" style="5" customWidth="1"/>
    <col min="4621" max="4621" width="11.33203125" style="5" customWidth="1"/>
    <col min="4622" max="4622" width="9.33203125" style="5" bestFit="1" customWidth="1"/>
    <col min="4623" max="4623" width="13.44140625" style="5" customWidth="1"/>
    <col min="4624" max="4625" width="9.33203125" style="5" bestFit="1" customWidth="1"/>
    <col min="4626" max="4626" width="9.6640625" style="5" bestFit="1" customWidth="1"/>
    <col min="4627" max="4864" width="9.109375" style="5"/>
    <col min="4865" max="4865" width="3" style="5" customWidth="1"/>
    <col min="4866" max="4866" width="12.33203125" style="5" customWidth="1"/>
    <col min="4867" max="4867" width="5" style="5" customWidth="1"/>
    <col min="4868" max="4868" width="12" style="5" customWidth="1"/>
    <col min="4869" max="4869" width="10.33203125" style="5" customWidth="1"/>
    <col min="4870" max="4870" width="10.44140625" style="5" bestFit="1" customWidth="1"/>
    <col min="4871" max="4871" width="9.33203125" style="5" bestFit="1" customWidth="1"/>
    <col min="4872" max="4872" width="12" style="5" customWidth="1"/>
    <col min="4873" max="4873" width="10" style="5" customWidth="1"/>
    <col min="4874" max="4874" width="12.33203125" style="5" customWidth="1"/>
    <col min="4875" max="4875" width="9.33203125" style="5" bestFit="1" customWidth="1"/>
    <col min="4876" max="4876" width="10.33203125" style="5" customWidth="1"/>
    <col min="4877" max="4877" width="11.33203125" style="5" customWidth="1"/>
    <col min="4878" max="4878" width="9.33203125" style="5" bestFit="1" customWidth="1"/>
    <col min="4879" max="4879" width="13.44140625" style="5" customWidth="1"/>
    <col min="4880" max="4881" width="9.33203125" style="5" bestFit="1" customWidth="1"/>
    <col min="4882" max="4882" width="9.6640625" style="5" bestFit="1" customWidth="1"/>
    <col min="4883" max="5120" width="9.109375" style="5"/>
    <col min="5121" max="5121" width="3" style="5" customWidth="1"/>
    <col min="5122" max="5122" width="12.33203125" style="5" customWidth="1"/>
    <col min="5123" max="5123" width="5" style="5" customWidth="1"/>
    <col min="5124" max="5124" width="12" style="5" customWidth="1"/>
    <col min="5125" max="5125" width="10.33203125" style="5" customWidth="1"/>
    <col min="5126" max="5126" width="10.44140625" style="5" bestFit="1" customWidth="1"/>
    <col min="5127" max="5127" width="9.33203125" style="5" bestFit="1" customWidth="1"/>
    <col min="5128" max="5128" width="12" style="5" customWidth="1"/>
    <col min="5129" max="5129" width="10" style="5" customWidth="1"/>
    <col min="5130" max="5130" width="12.33203125" style="5" customWidth="1"/>
    <col min="5131" max="5131" width="9.33203125" style="5" bestFit="1" customWidth="1"/>
    <col min="5132" max="5132" width="10.33203125" style="5" customWidth="1"/>
    <col min="5133" max="5133" width="11.33203125" style="5" customWidth="1"/>
    <col min="5134" max="5134" width="9.33203125" style="5" bestFit="1" customWidth="1"/>
    <col min="5135" max="5135" width="13.44140625" style="5" customWidth="1"/>
    <col min="5136" max="5137" width="9.33203125" style="5" bestFit="1" customWidth="1"/>
    <col min="5138" max="5138" width="9.6640625" style="5" bestFit="1" customWidth="1"/>
    <col min="5139" max="5376" width="9.109375" style="5"/>
    <col min="5377" max="5377" width="3" style="5" customWidth="1"/>
    <col min="5378" max="5378" width="12.33203125" style="5" customWidth="1"/>
    <col min="5379" max="5379" width="5" style="5" customWidth="1"/>
    <col min="5380" max="5380" width="12" style="5" customWidth="1"/>
    <col min="5381" max="5381" width="10.33203125" style="5" customWidth="1"/>
    <col min="5382" max="5382" width="10.44140625" style="5" bestFit="1" customWidth="1"/>
    <col min="5383" max="5383" width="9.33203125" style="5" bestFit="1" customWidth="1"/>
    <col min="5384" max="5384" width="12" style="5" customWidth="1"/>
    <col min="5385" max="5385" width="10" style="5" customWidth="1"/>
    <col min="5386" max="5386" width="12.33203125" style="5" customWidth="1"/>
    <col min="5387" max="5387" width="9.33203125" style="5" bestFit="1" customWidth="1"/>
    <col min="5388" max="5388" width="10.33203125" style="5" customWidth="1"/>
    <col min="5389" max="5389" width="11.33203125" style="5" customWidth="1"/>
    <col min="5390" max="5390" width="9.33203125" style="5" bestFit="1" customWidth="1"/>
    <col min="5391" max="5391" width="13.44140625" style="5" customWidth="1"/>
    <col min="5392" max="5393" width="9.33203125" style="5" bestFit="1" customWidth="1"/>
    <col min="5394" max="5394" width="9.6640625" style="5" bestFit="1" customWidth="1"/>
    <col min="5395" max="5632" width="9.109375" style="5"/>
    <col min="5633" max="5633" width="3" style="5" customWidth="1"/>
    <col min="5634" max="5634" width="12.33203125" style="5" customWidth="1"/>
    <col min="5635" max="5635" width="5" style="5" customWidth="1"/>
    <col min="5636" max="5636" width="12" style="5" customWidth="1"/>
    <col min="5637" max="5637" width="10.33203125" style="5" customWidth="1"/>
    <col min="5638" max="5638" width="10.44140625" style="5" bestFit="1" customWidth="1"/>
    <col min="5639" max="5639" width="9.33203125" style="5" bestFit="1" customWidth="1"/>
    <col min="5640" max="5640" width="12" style="5" customWidth="1"/>
    <col min="5641" max="5641" width="10" style="5" customWidth="1"/>
    <col min="5642" max="5642" width="12.33203125" style="5" customWidth="1"/>
    <col min="5643" max="5643" width="9.33203125" style="5" bestFit="1" customWidth="1"/>
    <col min="5644" max="5644" width="10.33203125" style="5" customWidth="1"/>
    <col min="5645" max="5645" width="11.33203125" style="5" customWidth="1"/>
    <col min="5646" max="5646" width="9.33203125" style="5" bestFit="1" customWidth="1"/>
    <col min="5647" max="5647" width="13.44140625" style="5" customWidth="1"/>
    <col min="5648" max="5649" width="9.33203125" style="5" bestFit="1" customWidth="1"/>
    <col min="5650" max="5650" width="9.6640625" style="5" bestFit="1" customWidth="1"/>
    <col min="5651" max="5888" width="9.109375" style="5"/>
    <col min="5889" max="5889" width="3" style="5" customWidth="1"/>
    <col min="5890" max="5890" width="12.33203125" style="5" customWidth="1"/>
    <col min="5891" max="5891" width="5" style="5" customWidth="1"/>
    <col min="5892" max="5892" width="12" style="5" customWidth="1"/>
    <col min="5893" max="5893" width="10.33203125" style="5" customWidth="1"/>
    <col min="5894" max="5894" width="10.44140625" style="5" bestFit="1" customWidth="1"/>
    <col min="5895" max="5895" width="9.33203125" style="5" bestFit="1" customWidth="1"/>
    <col min="5896" max="5896" width="12" style="5" customWidth="1"/>
    <col min="5897" max="5897" width="10" style="5" customWidth="1"/>
    <col min="5898" max="5898" width="12.33203125" style="5" customWidth="1"/>
    <col min="5899" max="5899" width="9.33203125" style="5" bestFit="1" customWidth="1"/>
    <col min="5900" max="5900" width="10.33203125" style="5" customWidth="1"/>
    <col min="5901" max="5901" width="11.33203125" style="5" customWidth="1"/>
    <col min="5902" max="5902" width="9.33203125" style="5" bestFit="1" customWidth="1"/>
    <col min="5903" max="5903" width="13.44140625" style="5" customWidth="1"/>
    <col min="5904" max="5905" width="9.33203125" style="5" bestFit="1" customWidth="1"/>
    <col min="5906" max="5906" width="9.6640625" style="5" bestFit="1" customWidth="1"/>
    <col min="5907" max="6144" width="9.109375" style="5"/>
    <col min="6145" max="6145" width="3" style="5" customWidth="1"/>
    <col min="6146" max="6146" width="12.33203125" style="5" customWidth="1"/>
    <col min="6147" max="6147" width="5" style="5" customWidth="1"/>
    <col min="6148" max="6148" width="12" style="5" customWidth="1"/>
    <col min="6149" max="6149" width="10.33203125" style="5" customWidth="1"/>
    <col min="6150" max="6150" width="10.44140625" style="5" bestFit="1" customWidth="1"/>
    <col min="6151" max="6151" width="9.33203125" style="5" bestFit="1" customWidth="1"/>
    <col min="6152" max="6152" width="12" style="5" customWidth="1"/>
    <col min="6153" max="6153" width="10" style="5" customWidth="1"/>
    <col min="6154" max="6154" width="12.33203125" style="5" customWidth="1"/>
    <col min="6155" max="6155" width="9.33203125" style="5" bestFit="1" customWidth="1"/>
    <col min="6156" max="6156" width="10.33203125" style="5" customWidth="1"/>
    <col min="6157" max="6157" width="11.33203125" style="5" customWidth="1"/>
    <col min="6158" max="6158" width="9.33203125" style="5" bestFit="1" customWidth="1"/>
    <col min="6159" max="6159" width="13.44140625" style="5" customWidth="1"/>
    <col min="6160" max="6161" width="9.33203125" style="5" bestFit="1" customWidth="1"/>
    <col min="6162" max="6162" width="9.6640625" style="5" bestFit="1" customWidth="1"/>
    <col min="6163" max="6400" width="9.109375" style="5"/>
    <col min="6401" max="6401" width="3" style="5" customWidth="1"/>
    <col min="6402" max="6402" width="12.33203125" style="5" customWidth="1"/>
    <col min="6403" max="6403" width="5" style="5" customWidth="1"/>
    <col min="6404" max="6404" width="12" style="5" customWidth="1"/>
    <col min="6405" max="6405" width="10.33203125" style="5" customWidth="1"/>
    <col min="6406" max="6406" width="10.44140625" style="5" bestFit="1" customWidth="1"/>
    <col min="6407" max="6407" width="9.33203125" style="5" bestFit="1" customWidth="1"/>
    <col min="6408" max="6408" width="12" style="5" customWidth="1"/>
    <col min="6409" max="6409" width="10" style="5" customWidth="1"/>
    <col min="6410" max="6410" width="12.33203125" style="5" customWidth="1"/>
    <col min="6411" max="6411" width="9.33203125" style="5" bestFit="1" customWidth="1"/>
    <col min="6412" max="6412" width="10.33203125" style="5" customWidth="1"/>
    <col min="6413" max="6413" width="11.33203125" style="5" customWidth="1"/>
    <col min="6414" max="6414" width="9.33203125" style="5" bestFit="1" customWidth="1"/>
    <col min="6415" max="6415" width="13.44140625" style="5" customWidth="1"/>
    <col min="6416" max="6417" width="9.33203125" style="5" bestFit="1" customWidth="1"/>
    <col min="6418" max="6418" width="9.6640625" style="5" bestFit="1" customWidth="1"/>
    <col min="6419" max="6656" width="9.109375" style="5"/>
    <col min="6657" max="6657" width="3" style="5" customWidth="1"/>
    <col min="6658" max="6658" width="12.33203125" style="5" customWidth="1"/>
    <col min="6659" max="6659" width="5" style="5" customWidth="1"/>
    <col min="6660" max="6660" width="12" style="5" customWidth="1"/>
    <col min="6661" max="6661" width="10.33203125" style="5" customWidth="1"/>
    <col min="6662" max="6662" width="10.44140625" style="5" bestFit="1" customWidth="1"/>
    <col min="6663" max="6663" width="9.33203125" style="5" bestFit="1" customWidth="1"/>
    <col min="6664" max="6664" width="12" style="5" customWidth="1"/>
    <col min="6665" max="6665" width="10" style="5" customWidth="1"/>
    <col min="6666" max="6666" width="12.33203125" style="5" customWidth="1"/>
    <col min="6667" max="6667" width="9.33203125" style="5" bestFit="1" customWidth="1"/>
    <col min="6668" max="6668" width="10.33203125" style="5" customWidth="1"/>
    <col min="6669" max="6669" width="11.33203125" style="5" customWidth="1"/>
    <col min="6670" max="6670" width="9.33203125" style="5" bestFit="1" customWidth="1"/>
    <col min="6671" max="6671" width="13.44140625" style="5" customWidth="1"/>
    <col min="6672" max="6673" width="9.33203125" style="5" bestFit="1" customWidth="1"/>
    <col min="6674" max="6674" width="9.6640625" style="5" bestFit="1" customWidth="1"/>
    <col min="6675" max="6912" width="9.109375" style="5"/>
    <col min="6913" max="6913" width="3" style="5" customWidth="1"/>
    <col min="6914" max="6914" width="12.33203125" style="5" customWidth="1"/>
    <col min="6915" max="6915" width="5" style="5" customWidth="1"/>
    <col min="6916" max="6916" width="12" style="5" customWidth="1"/>
    <col min="6917" max="6917" width="10.33203125" style="5" customWidth="1"/>
    <col min="6918" max="6918" width="10.44140625" style="5" bestFit="1" customWidth="1"/>
    <col min="6919" max="6919" width="9.33203125" style="5" bestFit="1" customWidth="1"/>
    <col min="6920" max="6920" width="12" style="5" customWidth="1"/>
    <col min="6921" max="6921" width="10" style="5" customWidth="1"/>
    <col min="6922" max="6922" width="12.33203125" style="5" customWidth="1"/>
    <col min="6923" max="6923" width="9.33203125" style="5" bestFit="1" customWidth="1"/>
    <col min="6924" max="6924" width="10.33203125" style="5" customWidth="1"/>
    <col min="6925" max="6925" width="11.33203125" style="5" customWidth="1"/>
    <col min="6926" max="6926" width="9.33203125" style="5" bestFit="1" customWidth="1"/>
    <col min="6927" max="6927" width="13.44140625" style="5" customWidth="1"/>
    <col min="6928" max="6929" width="9.33203125" style="5" bestFit="1" customWidth="1"/>
    <col min="6930" max="6930" width="9.6640625" style="5" bestFit="1" customWidth="1"/>
    <col min="6931" max="7168" width="9.109375" style="5"/>
    <col min="7169" max="7169" width="3" style="5" customWidth="1"/>
    <col min="7170" max="7170" width="12.33203125" style="5" customWidth="1"/>
    <col min="7171" max="7171" width="5" style="5" customWidth="1"/>
    <col min="7172" max="7172" width="12" style="5" customWidth="1"/>
    <col min="7173" max="7173" width="10.33203125" style="5" customWidth="1"/>
    <col min="7174" max="7174" width="10.44140625" style="5" bestFit="1" customWidth="1"/>
    <col min="7175" max="7175" width="9.33203125" style="5" bestFit="1" customWidth="1"/>
    <col min="7176" max="7176" width="12" style="5" customWidth="1"/>
    <col min="7177" max="7177" width="10" style="5" customWidth="1"/>
    <col min="7178" max="7178" width="12.33203125" style="5" customWidth="1"/>
    <col min="7179" max="7179" width="9.33203125" style="5" bestFit="1" customWidth="1"/>
    <col min="7180" max="7180" width="10.33203125" style="5" customWidth="1"/>
    <col min="7181" max="7181" width="11.33203125" style="5" customWidth="1"/>
    <col min="7182" max="7182" width="9.33203125" style="5" bestFit="1" customWidth="1"/>
    <col min="7183" max="7183" width="13.44140625" style="5" customWidth="1"/>
    <col min="7184" max="7185" width="9.33203125" style="5" bestFit="1" customWidth="1"/>
    <col min="7186" max="7186" width="9.6640625" style="5" bestFit="1" customWidth="1"/>
    <col min="7187" max="7424" width="9.109375" style="5"/>
    <col min="7425" max="7425" width="3" style="5" customWidth="1"/>
    <col min="7426" max="7426" width="12.33203125" style="5" customWidth="1"/>
    <col min="7427" max="7427" width="5" style="5" customWidth="1"/>
    <col min="7428" max="7428" width="12" style="5" customWidth="1"/>
    <col min="7429" max="7429" width="10.33203125" style="5" customWidth="1"/>
    <col min="7430" max="7430" width="10.44140625" style="5" bestFit="1" customWidth="1"/>
    <col min="7431" max="7431" width="9.33203125" style="5" bestFit="1" customWidth="1"/>
    <col min="7432" max="7432" width="12" style="5" customWidth="1"/>
    <col min="7433" max="7433" width="10" style="5" customWidth="1"/>
    <col min="7434" max="7434" width="12.33203125" style="5" customWidth="1"/>
    <col min="7435" max="7435" width="9.33203125" style="5" bestFit="1" customWidth="1"/>
    <col min="7436" max="7436" width="10.33203125" style="5" customWidth="1"/>
    <col min="7437" max="7437" width="11.33203125" style="5" customWidth="1"/>
    <col min="7438" max="7438" width="9.33203125" style="5" bestFit="1" customWidth="1"/>
    <col min="7439" max="7439" width="13.44140625" style="5" customWidth="1"/>
    <col min="7440" max="7441" width="9.33203125" style="5" bestFit="1" customWidth="1"/>
    <col min="7442" max="7442" width="9.6640625" style="5" bestFit="1" customWidth="1"/>
    <col min="7443" max="7680" width="9.109375" style="5"/>
    <col min="7681" max="7681" width="3" style="5" customWidth="1"/>
    <col min="7682" max="7682" width="12.33203125" style="5" customWidth="1"/>
    <col min="7683" max="7683" width="5" style="5" customWidth="1"/>
    <col min="7684" max="7684" width="12" style="5" customWidth="1"/>
    <col min="7685" max="7685" width="10.33203125" style="5" customWidth="1"/>
    <col min="7686" max="7686" width="10.44140625" style="5" bestFit="1" customWidth="1"/>
    <col min="7687" max="7687" width="9.33203125" style="5" bestFit="1" customWidth="1"/>
    <col min="7688" max="7688" width="12" style="5" customWidth="1"/>
    <col min="7689" max="7689" width="10" style="5" customWidth="1"/>
    <col min="7690" max="7690" width="12.33203125" style="5" customWidth="1"/>
    <col min="7691" max="7691" width="9.33203125" style="5" bestFit="1" customWidth="1"/>
    <col min="7692" max="7692" width="10.33203125" style="5" customWidth="1"/>
    <col min="7693" max="7693" width="11.33203125" style="5" customWidth="1"/>
    <col min="7694" max="7694" width="9.33203125" style="5" bestFit="1" customWidth="1"/>
    <col min="7695" max="7695" width="13.44140625" style="5" customWidth="1"/>
    <col min="7696" max="7697" width="9.33203125" style="5" bestFit="1" customWidth="1"/>
    <col min="7698" max="7698" width="9.6640625" style="5" bestFit="1" customWidth="1"/>
    <col min="7699" max="7936" width="9.109375" style="5"/>
    <col min="7937" max="7937" width="3" style="5" customWidth="1"/>
    <col min="7938" max="7938" width="12.33203125" style="5" customWidth="1"/>
    <col min="7939" max="7939" width="5" style="5" customWidth="1"/>
    <col min="7940" max="7940" width="12" style="5" customWidth="1"/>
    <col min="7941" max="7941" width="10.33203125" style="5" customWidth="1"/>
    <col min="7942" max="7942" width="10.44140625" style="5" bestFit="1" customWidth="1"/>
    <col min="7943" max="7943" width="9.33203125" style="5" bestFit="1" customWidth="1"/>
    <col min="7944" max="7944" width="12" style="5" customWidth="1"/>
    <col min="7945" max="7945" width="10" style="5" customWidth="1"/>
    <col min="7946" max="7946" width="12.33203125" style="5" customWidth="1"/>
    <col min="7947" max="7947" width="9.33203125" style="5" bestFit="1" customWidth="1"/>
    <col min="7948" max="7948" width="10.33203125" style="5" customWidth="1"/>
    <col min="7949" max="7949" width="11.33203125" style="5" customWidth="1"/>
    <col min="7950" max="7950" width="9.33203125" style="5" bestFit="1" customWidth="1"/>
    <col min="7951" max="7951" width="13.44140625" style="5" customWidth="1"/>
    <col min="7952" max="7953" width="9.33203125" style="5" bestFit="1" customWidth="1"/>
    <col min="7954" max="7954" width="9.6640625" style="5" bestFit="1" customWidth="1"/>
    <col min="7955" max="8192" width="9.109375" style="5"/>
    <col min="8193" max="8193" width="3" style="5" customWidth="1"/>
    <col min="8194" max="8194" width="12.33203125" style="5" customWidth="1"/>
    <col min="8195" max="8195" width="5" style="5" customWidth="1"/>
    <col min="8196" max="8196" width="12" style="5" customWidth="1"/>
    <col min="8197" max="8197" width="10.33203125" style="5" customWidth="1"/>
    <col min="8198" max="8198" width="10.44140625" style="5" bestFit="1" customWidth="1"/>
    <col min="8199" max="8199" width="9.33203125" style="5" bestFit="1" customWidth="1"/>
    <col min="8200" max="8200" width="12" style="5" customWidth="1"/>
    <col min="8201" max="8201" width="10" style="5" customWidth="1"/>
    <col min="8202" max="8202" width="12.33203125" style="5" customWidth="1"/>
    <col min="8203" max="8203" width="9.33203125" style="5" bestFit="1" customWidth="1"/>
    <col min="8204" max="8204" width="10.33203125" style="5" customWidth="1"/>
    <col min="8205" max="8205" width="11.33203125" style="5" customWidth="1"/>
    <col min="8206" max="8206" width="9.33203125" style="5" bestFit="1" customWidth="1"/>
    <col min="8207" max="8207" width="13.44140625" style="5" customWidth="1"/>
    <col min="8208" max="8209" width="9.33203125" style="5" bestFit="1" customWidth="1"/>
    <col min="8210" max="8210" width="9.6640625" style="5" bestFit="1" customWidth="1"/>
    <col min="8211" max="8448" width="9.109375" style="5"/>
    <col min="8449" max="8449" width="3" style="5" customWidth="1"/>
    <col min="8450" max="8450" width="12.33203125" style="5" customWidth="1"/>
    <col min="8451" max="8451" width="5" style="5" customWidth="1"/>
    <col min="8452" max="8452" width="12" style="5" customWidth="1"/>
    <col min="8453" max="8453" width="10.33203125" style="5" customWidth="1"/>
    <col min="8454" max="8454" width="10.44140625" style="5" bestFit="1" customWidth="1"/>
    <col min="8455" max="8455" width="9.33203125" style="5" bestFit="1" customWidth="1"/>
    <col min="8456" max="8456" width="12" style="5" customWidth="1"/>
    <col min="8457" max="8457" width="10" style="5" customWidth="1"/>
    <col min="8458" max="8458" width="12.33203125" style="5" customWidth="1"/>
    <col min="8459" max="8459" width="9.33203125" style="5" bestFit="1" customWidth="1"/>
    <col min="8460" max="8460" width="10.33203125" style="5" customWidth="1"/>
    <col min="8461" max="8461" width="11.33203125" style="5" customWidth="1"/>
    <col min="8462" max="8462" width="9.33203125" style="5" bestFit="1" customWidth="1"/>
    <col min="8463" max="8463" width="13.44140625" style="5" customWidth="1"/>
    <col min="8464" max="8465" width="9.33203125" style="5" bestFit="1" customWidth="1"/>
    <col min="8466" max="8466" width="9.6640625" style="5" bestFit="1" customWidth="1"/>
    <col min="8467" max="8704" width="9.109375" style="5"/>
    <col min="8705" max="8705" width="3" style="5" customWidth="1"/>
    <col min="8706" max="8706" width="12.33203125" style="5" customWidth="1"/>
    <col min="8707" max="8707" width="5" style="5" customWidth="1"/>
    <col min="8708" max="8708" width="12" style="5" customWidth="1"/>
    <col min="8709" max="8709" width="10.33203125" style="5" customWidth="1"/>
    <col min="8710" max="8710" width="10.44140625" style="5" bestFit="1" customWidth="1"/>
    <col min="8711" max="8711" width="9.33203125" style="5" bestFit="1" customWidth="1"/>
    <col min="8712" max="8712" width="12" style="5" customWidth="1"/>
    <col min="8713" max="8713" width="10" style="5" customWidth="1"/>
    <col min="8714" max="8714" width="12.33203125" style="5" customWidth="1"/>
    <col min="8715" max="8715" width="9.33203125" style="5" bestFit="1" customWidth="1"/>
    <col min="8716" max="8716" width="10.33203125" style="5" customWidth="1"/>
    <col min="8717" max="8717" width="11.33203125" style="5" customWidth="1"/>
    <col min="8718" max="8718" width="9.33203125" style="5" bestFit="1" customWidth="1"/>
    <col min="8719" max="8719" width="13.44140625" style="5" customWidth="1"/>
    <col min="8720" max="8721" width="9.33203125" style="5" bestFit="1" customWidth="1"/>
    <col min="8722" max="8722" width="9.6640625" style="5" bestFit="1" customWidth="1"/>
    <col min="8723" max="8960" width="9.109375" style="5"/>
    <col min="8961" max="8961" width="3" style="5" customWidth="1"/>
    <col min="8962" max="8962" width="12.33203125" style="5" customWidth="1"/>
    <col min="8963" max="8963" width="5" style="5" customWidth="1"/>
    <col min="8964" max="8964" width="12" style="5" customWidth="1"/>
    <col min="8965" max="8965" width="10.33203125" style="5" customWidth="1"/>
    <col min="8966" max="8966" width="10.44140625" style="5" bestFit="1" customWidth="1"/>
    <col min="8967" max="8967" width="9.33203125" style="5" bestFit="1" customWidth="1"/>
    <col min="8968" max="8968" width="12" style="5" customWidth="1"/>
    <col min="8969" max="8969" width="10" style="5" customWidth="1"/>
    <col min="8970" max="8970" width="12.33203125" style="5" customWidth="1"/>
    <col min="8971" max="8971" width="9.33203125" style="5" bestFit="1" customWidth="1"/>
    <col min="8972" max="8972" width="10.33203125" style="5" customWidth="1"/>
    <col min="8973" max="8973" width="11.33203125" style="5" customWidth="1"/>
    <col min="8974" max="8974" width="9.33203125" style="5" bestFit="1" customWidth="1"/>
    <col min="8975" max="8975" width="13.44140625" style="5" customWidth="1"/>
    <col min="8976" max="8977" width="9.33203125" style="5" bestFit="1" customWidth="1"/>
    <col min="8978" max="8978" width="9.6640625" style="5" bestFit="1" customWidth="1"/>
    <col min="8979" max="9216" width="9.109375" style="5"/>
    <col min="9217" max="9217" width="3" style="5" customWidth="1"/>
    <col min="9218" max="9218" width="12.33203125" style="5" customWidth="1"/>
    <col min="9219" max="9219" width="5" style="5" customWidth="1"/>
    <col min="9220" max="9220" width="12" style="5" customWidth="1"/>
    <col min="9221" max="9221" width="10.33203125" style="5" customWidth="1"/>
    <col min="9222" max="9222" width="10.44140625" style="5" bestFit="1" customWidth="1"/>
    <col min="9223" max="9223" width="9.33203125" style="5" bestFit="1" customWidth="1"/>
    <col min="9224" max="9224" width="12" style="5" customWidth="1"/>
    <col min="9225" max="9225" width="10" style="5" customWidth="1"/>
    <col min="9226" max="9226" width="12.33203125" style="5" customWidth="1"/>
    <col min="9227" max="9227" width="9.33203125" style="5" bestFit="1" customWidth="1"/>
    <col min="9228" max="9228" width="10.33203125" style="5" customWidth="1"/>
    <col min="9229" max="9229" width="11.33203125" style="5" customWidth="1"/>
    <col min="9230" max="9230" width="9.33203125" style="5" bestFit="1" customWidth="1"/>
    <col min="9231" max="9231" width="13.44140625" style="5" customWidth="1"/>
    <col min="9232" max="9233" width="9.33203125" style="5" bestFit="1" customWidth="1"/>
    <col min="9234" max="9234" width="9.6640625" style="5" bestFit="1" customWidth="1"/>
    <col min="9235" max="9472" width="9.109375" style="5"/>
    <col min="9473" max="9473" width="3" style="5" customWidth="1"/>
    <col min="9474" max="9474" width="12.33203125" style="5" customWidth="1"/>
    <col min="9475" max="9475" width="5" style="5" customWidth="1"/>
    <col min="9476" max="9476" width="12" style="5" customWidth="1"/>
    <col min="9477" max="9477" width="10.33203125" style="5" customWidth="1"/>
    <col min="9478" max="9478" width="10.44140625" style="5" bestFit="1" customWidth="1"/>
    <col min="9479" max="9479" width="9.33203125" style="5" bestFit="1" customWidth="1"/>
    <col min="9480" max="9480" width="12" style="5" customWidth="1"/>
    <col min="9481" max="9481" width="10" style="5" customWidth="1"/>
    <col min="9482" max="9482" width="12.33203125" style="5" customWidth="1"/>
    <col min="9483" max="9483" width="9.33203125" style="5" bestFit="1" customWidth="1"/>
    <col min="9484" max="9484" width="10.33203125" style="5" customWidth="1"/>
    <col min="9485" max="9485" width="11.33203125" style="5" customWidth="1"/>
    <col min="9486" max="9486" width="9.33203125" style="5" bestFit="1" customWidth="1"/>
    <col min="9487" max="9487" width="13.44140625" style="5" customWidth="1"/>
    <col min="9488" max="9489" width="9.33203125" style="5" bestFit="1" customWidth="1"/>
    <col min="9490" max="9490" width="9.6640625" style="5" bestFit="1" customWidth="1"/>
    <col min="9491" max="9728" width="9.109375" style="5"/>
    <col min="9729" max="9729" width="3" style="5" customWidth="1"/>
    <col min="9730" max="9730" width="12.33203125" style="5" customWidth="1"/>
    <col min="9731" max="9731" width="5" style="5" customWidth="1"/>
    <col min="9732" max="9732" width="12" style="5" customWidth="1"/>
    <col min="9733" max="9733" width="10.33203125" style="5" customWidth="1"/>
    <col min="9734" max="9734" width="10.44140625" style="5" bestFit="1" customWidth="1"/>
    <col min="9735" max="9735" width="9.33203125" style="5" bestFit="1" customWidth="1"/>
    <col min="9736" max="9736" width="12" style="5" customWidth="1"/>
    <col min="9737" max="9737" width="10" style="5" customWidth="1"/>
    <col min="9738" max="9738" width="12.33203125" style="5" customWidth="1"/>
    <col min="9739" max="9739" width="9.33203125" style="5" bestFit="1" customWidth="1"/>
    <col min="9740" max="9740" width="10.33203125" style="5" customWidth="1"/>
    <col min="9741" max="9741" width="11.33203125" style="5" customWidth="1"/>
    <col min="9742" max="9742" width="9.33203125" style="5" bestFit="1" customWidth="1"/>
    <col min="9743" max="9743" width="13.44140625" style="5" customWidth="1"/>
    <col min="9744" max="9745" width="9.33203125" style="5" bestFit="1" customWidth="1"/>
    <col min="9746" max="9746" width="9.6640625" style="5" bestFit="1" customWidth="1"/>
    <col min="9747" max="9984" width="9.109375" style="5"/>
    <col min="9985" max="9985" width="3" style="5" customWidth="1"/>
    <col min="9986" max="9986" width="12.33203125" style="5" customWidth="1"/>
    <col min="9987" max="9987" width="5" style="5" customWidth="1"/>
    <col min="9988" max="9988" width="12" style="5" customWidth="1"/>
    <col min="9989" max="9989" width="10.33203125" style="5" customWidth="1"/>
    <col min="9990" max="9990" width="10.44140625" style="5" bestFit="1" customWidth="1"/>
    <col min="9991" max="9991" width="9.33203125" style="5" bestFit="1" customWidth="1"/>
    <col min="9992" max="9992" width="12" style="5" customWidth="1"/>
    <col min="9993" max="9993" width="10" style="5" customWidth="1"/>
    <col min="9994" max="9994" width="12.33203125" style="5" customWidth="1"/>
    <col min="9995" max="9995" width="9.33203125" style="5" bestFit="1" customWidth="1"/>
    <col min="9996" max="9996" width="10.33203125" style="5" customWidth="1"/>
    <col min="9997" max="9997" width="11.33203125" style="5" customWidth="1"/>
    <col min="9998" max="9998" width="9.33203125" style="5" bestFit="1" customWidth="1"/>
    <col min="9999" max="9999" width="13.44140625" style="5" customWidth="1"/>
    <col min="10000" max="10001" width="9.33203125" style="5" bestFit="1" customWidth="1"/>
    <col min="10002" max="10002" width="9.6640625" style="5" bestFit="1" customWidth="1"/>
    <col min="10003" max="10240" width="9.109375" style="5"/>
    <col min="10241" max="10241" width="3" style="5" customWidth="1"/>
    <col min="10242" max="10242" width="12.33203125" style="5" customWidth="1"/>
    <col min="10243" max="10243" width="5" style="5" customWidth="1"/>
    <col min="10244" max="10244" width="12" style="5" customWidth="1"/>
    <col min="10245" max="10245" width="10.33203125" style="5" customWidth="1"/>
    <col min="10246" max="10246" width="10.44140625" style="5" bestFit="1" customWidth="1"/>
    <col min="10247" max="10247" width="9.33203125" style="5" bestFit="1" customWidth="1"/>
    <col min="10248" max="10248" width="12" style="5" customWidth="1"/>
    <col min="10249" max="10249" width="10" style="5" customWidth="1"/>
    <col min="10250" max="10250" width="12.33203125" style="5" customWidth="1"/>
    <col min="10251" max="10251" width="9.33203125" style="5" bestFit="1" customWidth="1"/>
    <col min="10252" max="10252" width="10.33203125" style="5" customWidth="1"/>
    <col min="10253" max="10253" width="11.33203125" style="5" customWidth="1"/>
    <col min="10254" max="10254" width="9.33203125" style="5" bestFit="1" customWidth="1"/>
    <col min="10255" max="10255" width="13.44140625" style="5" customWidth="1"/>
    <col min="10256" max="10257" width="9.33203125" style="5" bestFit="1" customWidth="1"/>
    <col min="10258" max="10258" width="9.6640625" style="5" bestFit="1" customWidth="1"/>
    <col min="10259" max="10496" width="9.109375" style="5"/>
    <col min="10497" max="10497" width="3" style="5" customWidth="1"/>
    <col min="10498" max="10498" width="12.33203125" style="5" customWidth="1"/>
    <col min="10499" max="10499" width="5" style="5" customWidth="1"/>
    <col min="10500" max="10500" width="12" style="5" customWidth="1"/>
    <col min="10501" max="10501" width="10.33203125" style="5" customWidth="1"/>
    <col min="10502" max="10502" width="10.44140625" style="5" bestFit="1" customWidth="1"/>
    <col min="10503" max="10503" width="9.33203125" style="5" bestFit="1" customWidth="1"/>
    <col min="10504" max="10504" width="12" style="5" customWidth="1"/>
    <col min="10505" max="10505" width="10" style="5" customWidth="1"/>
    <col min="10506" max="10506" width="12.33203125" style="5" customWidth="1"/>
    <col min="10507" max="10507" width="9.33203125" style="5" bestFit="1" customWidth="1"/>
    <col min="10508" max="10508" width="10.33203125" style="5" customWidth="1"/>
    <col min="10509" max="10509" width="11.33203125" style="5" customWidth="1"/>
    <col min="10510" max="10510" width="9.33203125" style="5" bestFit="1" customWidth="1"/>
    <col min="10511" max="10511" width="13.44140625" style="5" customWidth="1"/>
    <col min="10512" max="10513" width="9.33203125" style="5" bestFit="1" customWidth="1"/>
    <col min="10514" max="10514" width="9.6640625" style="5" bestFit="1" customWidth="1"/>
    <col min="10515" max="10752" width="9.109375" style="5"/>
    <col min="10753" max="10753" width="3" style="5" customWidth="1"/>
    <col min="10754" max="10754" width="12.33203125" style="5" customWidth="1"/>
    <col min="10755" max="10755" width="5" style="5" customWidth="1"/>
    <col min="10756" max="10756" width="12" style="5" customWidth="1"/>
    <col min="10757" max="10757" width="10.33203125" style="5" customWidth="1"/>
    <col min="10758" max="10758" width="10.44140625" style="5" bestFit="1" customWidth="1"/>
    <col min="10759" max="10759" width="9.33203125" style="5" bestFit="1" customWidth="1"/>
    <col min="10760" max="10760" width="12" style="5" customWidth="1"/>
    <col min="10761" max="10761" width="10" style="5" customWidth="1"/>
    <col min="10762" max="10762" width="12.33203125" style="5" customWidth="1"/>
    <col min="10763" max="10763" width="9.33203125" style="5" bestFit="1" customWidth="1"/>
    <col min="10764" max="10764" width="10.33203125" style="5" customWidth="1"/>
    <col min="10765" max="10765" width="11.33203125" style="5" customWidth="1"/>
    <col min="10766" max="10766" width="9.33203125" style="5" bestFit="1" customWidth="1"/>
    <col min="10767" max="10767" width="13.44140625" style="5" customWidth="1"/>
    <col min="10768" max="10769" width="9.33203125" style="5" bestFit="1" customWidth="1"/>
    <col min="10770" max="10770" width="9.6640625" style="5" bestFit="1" customWidth="1"/>
    <col min="10771" max="11008" width="9.109375" style="5"/>
    <col min="11009" max="11009" width="3" style="5" customWidth="1"/>
    <col min="11010" max="11010" width="12.33203125" style="5" customWidth="1"/>
    <col min="11011" max="11011" width="5" style="5" customWidth="1"/>
    <col min="11012" max="11012" width="12" style="5" customWidth="1"/>
    <col min="11013" max="11013" width="10.33203125" style="5" customWidth="1"/>
    <col min="11014" max="11014" width="10.44140625" style="5" bestFit="1" customWidth="1"/>
    <col min="11015" max="11015" width="9.33203125" style="5" bestFit="1" customWidth="1"/>
    <col min="11016" max="11016" width="12" style="5" customWidth="1"/>
    <col min="11017" max="11017" width="10" style="5" customWidth="1"/>
    <col min="11018" max="11018" width="12.33203125" style="5" customWidth="1"/>
    <col min="11019" max="11019" width="9.33203125" style="5" bestFit="1" customWidth="1"/>
    <col min="11020" max="11020" width="10.33203125" style="5" customWidth="1"/>
    <col min="11021" max="11021" width="11.33203125" style="5" customWidth="1"/>
    <col min="11022" max="11022" width="9.33203125" style="5" bestFit="1" customWidth="1"/>
    <col min="11023" max="11023" width="13.44140625" style="5" customWidth="1"/>
    <col min="11024" max="11025" width="9.33203125" style="5" bestFit="1" customWidth="1"/>
    <col min="11026" max="11026" width="9.6640625" style="5" bestFit="1" customWidth="1"/>
    <col min="11027" max="11264" width="9.109375" style="5"/>
    <col min="11265" max="11265" width="3" style="5" customWidth="1"/>
    <col min="11266" max="11266" width="12.33203125" style="5" customWidth="1"/>
    <col min="11267" max="11267" width="5" style="5" customWidth="1"/>
    <col min="11268" max="11268" width="12" style="5" customWidth="1"/>
    <col min="11269" max="11269" width="10.33203125" style="5" customWidth="1"/>
    <col min="11270" max="11270" width="10.44140625" style="5" bestFit="1" customWidth="1"/>
    <col min="11271" max="11271" width="9.33203125" style="5" bestFit="1" customWidth="1"/>
    <col min="11272" max="11272" width="12" style="5" customWidth="1"/>
    <col min="11273" max="11273" width="10" style="5" customWidth="1"/>
    <col min="11274" max="11274" width="12.33203125" style="5" customWidth="1"/>
    <col min="11275" max="11275" width="9.33203125" style="5" bestFit="1" customWidth="1"/>
    <col min="11276" max="11276" width="10.33203125" style="5" customWidth="1"/>
    <col min="11277" max="11277" width="11.33203125" style="5" customWidth="1"/>
    <col min="11278" max="11278" width="9.33203125" style="5" bestFit="1" customWidth="1"/>
    <col min="11279" max="11279" width="13.44140625" style="5" customWidth="1"/>
    <col min="11280" max="11281" width="9.33203125" style="5" bestFit="1" customWidth="1"/>
    <col min="11282" max="11282" width="9.6640625" style="5" bestFit="1" customWidth="1"/>
    <col min="11283" max="11520" width="9.109375" style="5"/>
    <col min="11521" max="11521" width="3" style="5" customWidth="1"/>
    <col min="11522" max="11522" width="12.33203125" style="5" customWidth="1"/>
    <col min="11523" max="11523" width="5" style="5" customWidth="1"/>
    <col min="11524" max="11524" width="12" style="5" customWidth="1"/>
    <col min="11525" max="11525" width="10.33203125" style="5" customWidth="1"/>
    <col min="11526" max="11526" width="10.44140625" style="5" bestFit="1" customWidth="1"/>
    <col min="11527" max="11527" width="9.33203125" style="5" bestFit="1" customWidth="1"/>
    <col min="11528" max="11528" width="12" style="5" customWidth="1"/>
    <col min="11529" max="11529" width="10" style="5" customWidth="1"/>
    <col min="11530" max="11530" width="12.33203125" style="5" customWidth="1"/>
    <col min="11531" max="11531" width="9.33203125" style="5" bestFit="1" customWidth="1"/>
    <col min="11532" max="11532" width="10.33203125" style="5" customWidth="1"/>
    <col min="11533" max="11533" width="11.33203125" style="5" customWidth="1"/>
    <col min="11534" max="11534" width="9.33203125" style="5" bestFit="1" customWidth="1"/>
    <col min="11535" max="11535" width="13.44140625" style="5" customWidth="1"/>
    <col min="11536" max="11537" width="9.33203125" style="5" bestFit="1" customWidth="1"/>
    <col min="11538" max="11538" width="9.6640625" style="5" bestFit="1" customWidth="1"/>
    <col min="11539" max="11776" width="9.109375" style="5"/>
    <col min="11777" max="11777" width="3" style="5" customWidth="1"/>
    <col min="11778" max="11778" width="12.33203125" style="5" customWidth="1"/>
    <col min="11779" max="11779" width="5" style="5" customWidth="1"/>
    <col min="11780" max="11780" width="12" style="5" customWidth="1"/>
    <col min="11781" max="11781" width="10.33203125" style="5" customWidth="1"/>
    <col min="11782" max="11782" width="10.44140625" style="5" bestFit="1" customWidth="1"/>
    <col min="11783" max="11783" width="9.33203125" style="5" bestFit="1" customWidth="1"/>
    <col min="11784" max="11784" width="12" style="5" customWidth="1"/>
    <col min="11785" max="11785" width="10" style="5" customWidth="1"/>
    <col min="11786" max="11786" width="12.33203125" style="5" customWidth="1"/>
    <col min="11787" max="11787" width="9.33203125" style="5" bestFit="1" customWidth="1"/>
    <col min="11788" max="11788" width="10.33203125" style="5" customWidth="1"/>
    <col min="11789" max="11789" width="11.33203125" style="5" customWidth="1"/>
    <col min="11790" max="11790" width="9.33203125" style="5" bestFit="1" customWidth="1"/>
    <col min="11791" max="11791" width="13.44140625" style="5" customWidth="1"/>
    <col min="11792" max="11793" width="9.33203125" style="5" bestFit="1" customWidth="1"/>
    <col min="11794" max="11794" width="9.6640625" style="5" bestFit="1" customWidth="1"/>
    <col min="11795" max="12032" width="9.109375" style="5"/>
    <col min="12033" max="12033" width="3" style="5" customWidth="1"/>
    <col min="12034" max="12034" width="12.33203125" style="5" customWidth="1"/>
    <col min="12035" max="12035" width="5" style="5" customWidth="1"/>
    <col min="12036" max="12036" width="12" style="5" customWidth="1"/>
    <col min="12037" max="12037" width="10.33203125" style="5" customWidth="1"/>
    <col min="12038" max="12038" width="10.44140625" style="5" bestFit="1" customWidth="1"/>
    <col min="12039" max="12039" width="9.33203125" style="5" bestFit="1" customWidth="1"/>
    <col min="12040" max="12040" width="12" style="5" customWidth="1"/>
    <col min="12041" max="12041" width="10" style="5" customWidth="1"/>
    <col min="12042" max="12042" width="12.33203125" style="5" customWidth="1"/>
    <col min="12043" max="12043" width="9.33203125" style="5" bestFit="1" customWidth="1"/>
    <col min="12044" max="12044" width="10.33203125" style="5" customWidth="1"/>
    <col min="12045" max="12045" width="11.33203125" style="5" customWidth="1"/>
    <col min="12046" max="12046" width="9.33203125" style="5" bestFit="1" customWidth="1"/>
    <col min="12047" max="12047" width="13.44140625" style="5" customWidth="1"/>
    <col min="12048" max="12049" width="9.33203125" style="5" bestFit="1" customWidth="1"/>
    <col min="12050" max="12050" width="9.6640625" style="5" bestFit="1" customWidth="1"/>
    <col min="12051" max="12288" width="9.109375" style="5"/>
    <col min="12289" max="12289" width="3" style="5" customWidth="1"/>
    <col min="12290" max="12290" width="12.33203125" style="5" customWidth="1"/>
    <col min="12291" max="12291" width="5" style="5" customWidth="1"/>
    <col min="12292" max="12292" width="12" style="5" customWidth="1"/>
    <col min="12293" max="12293" width="10.33203125" style="5" customWidth="1"/>
    <col min="12294" max="12294" width="10.44140625" style="5" bestFit="1" customWidth="1"/>
    <col min="12295" max="12295" width="9.33203125" style="5" bestFit="1" customWidth="1"/>
    <col min="12296" max="12296" width="12" style="5" customWidth="1"/>
    <col min="12297" max="12297" width="10" style="5" customWidth="1"/>
    <col min="12298" max="12298" width="12.33203125" style="5" customWidth="1"/>
    <col min="12299" max="12299" width="9.33203125" style="5" bestFit="1" customWidth="1"/>
    <col min="12300" max="12300" width="10.33203125" style="5" customWidth="1"/>
    <col min="12301" max="12301" width="11.33203125" style="5" customWidth="1"/>
    <col min="12302" max="12302" width="9.33203125" style="5" bestFit="1" customWidth="1"/>
    <col min="12303" max="12303" width="13.44140625" style="5" customWidth="1"/>
    <col min="12304" max="12305" width="9.33203125" style="5" bestFit="1" customWidth="1"/>
    <col min="12306" max="12306" width="9.6640625" style="5" bestFit="1" customWidth="1"/>
    <col min="12307" max="12544" width="9.109375" style="5"/>
    <col min="12545" max="12545" width="3" style="5" customWidth="1"/>
    <col min="12546" max="12546" width="12.33203125" style="5" customWidth="1"/>
    <col min="12547" max="12547" width="5" style="5" customWidth="1"/>
    <col min="12548" max="12548" width="12" style="5" customWidth="1"/>
    <col min="12549" max="12549" width="10.33203125" style="5" customWidth="1"/>
    <col min="12550" max="12550" width="10.44140625" style="5" bestFit="1" customWidth="1"/>
    <col min="12551" max="12551" width="9.33203125" style="5" bestFit="1" customWidth="1"/>
    <col min="12552" max="12552" width="12" style="5" customWidth="1"/>
    <col min="12553" max="12553" width="10" style="5" customWidth="1"/>
    <col min="12554" max="12554" width="12.33203125" style="5" customWidth="1"/>
    <col min="12555" max="12555" width="9.33203125" style="5" bestFit="1" customWidth="1"/>
    <col min="12556" max="12556" width="10.33203125" style="5" customWidth="1"/>
    <col min="12557" max="12557" width="11.33203125" style="5" customWidth="1"/>
    <col min="12558" max="12558" width="9.33203125" style="5" bestFit="1" customWidth="1"/>
    <col min="12559" max="12559" width="13.44140625" style="5" customWidth="1"/>
    <col min="12560" max="12561" width="9.33203125" style="5" bestFit="1" customWidth="1"/>
    <col min="12562" max="12562" width="9.6640625" style="5" bestFit="1" customWidth="1"/>
    <col min="12563" max="12800" width="9.109375" style="5"/>
    <col min="12801" max="12801" width="3" style="5" customWidth="1"/>
    <col min="12802" max="12802" width="12.33203125" style="5" customWidth="1"/>
    <col min="12803" max="12803" width="5" style="5" customWidth="1"/>
    <col min="12804" max="12804" width="12" style="5" customWidth="1"/>
    <col min="12805" max="12805" width="10.33203125" style="5" customWidth="1"/>
    <col min="12806" max="12806" width="10.44140625" style="5" bestFit="1" customWidth="1"/>
    <col min="12807" max="12807" width="9.33203125" style="5" bestFit="1" customWidth="1"/>
    <col min="12808" max="12808" width="12" style="5" customWidth="1"/>
    <col min="12809" max="12809" width="10" style="5" customWidth="1"/>
    <col min="12810" max="12810" width="12.33203125" style="5" customWidth="1"/>
    <col min="12811" max="12811" width="9.33203125" style="5" bestFit="1" customWidth="1"/>
    <col min="12812" max="12812" width="10.33203125" style="5" customWidth="1"/>
    <col min="12813" max="12813" width="11.33203125" style="5" customWidth="1"/>
    <col min="12814" max="12814" width="9.33203125" style="5" bestFit="1" customWidth="1"/>
    <col min="12815" max="12815" width="13.44140625" style="5" customWidth="1"/>
    <col min="12816" max="12817" width="9.33203125" style="5" bestFit="1" customWidth="1"/>
    <col min="12818" max="12818" width="9.6640625" style="5" bestFit="1" customWidth="1"/>
    <col min="12819" max="13056" width="9.109375" style="5"/>
    <col min="13057" max="13057" width="3" style="5" customWidth="1"/>
    <col min="13058" max="13058" width="12.33203125" style="5" customWidth="1"/>
    <col min="13059" max="13059" width="5" style="5" customWidth="1"/>
    <col min="13060" max="13060" width="12" style="5" customWidth="1"/>
    <col min="13061" max="13061" width="10.33203125" style="5" customWidth="1"/>
    <col min="13062" max="13062" width="10.44140625" style="5" bestFit="1" customWidth="1"/>
    <col min="13063" max="13063" width="9.33203125" style="5" bestFit="1" customWidth="1"/>
    <col min="13064" max="13064" width="12" style="5" customWidth="1"/>
    <col min="13065" max="13065" width="10" style="5" customWidth="1"/>
    <col min="13066" max="13066" width="12.33203125" style="5" customWidth="1"/>
    <col min="13067" max="13067" width="9.33203125" style="5" bestFit="1" customWidth="1"/>
    <col min="13068" max="13068" width="10.33203125" style="5" customWidth="1"/>
    <col min="13069" max="13069" width="11.33203125" style="5" customWidth="1"/>
    <col min="13070" max="13070" width="9.33203125" style="5" bestFit="1" customWidth="1"/>
    <col min="13071" max="13071" width="13.44140625" style="5" customWidth="1"/>
    <col min="13072" max="13073" width="9.33203125" style="5" bestFit="1" customWidth="1"/>
    <col min="13074" max="13074" width="9.6640625" style="5" bestFit="1" customWidth="1"/>
    <col min="13075" max="13312" width="9.109375" style="5"/>
    <col min="13313" max="13313" width="3" style="5" customWidth="1"/>
    <col min="13314" max="13314" width="12.33203125" style="5" customWidth="1"/>
    <col min="13315" max="13315" width="5" style="5" customWidth="1"/>
    <col min="13316" max="13316" width="12" style="5" customWidth="1"/>
    <col min="13317" max="13317" width="10.33203125" style="5" customWidth="1"/>
    <col min="13318" max="13318" width="10.44140625" style="5" bestFit="1" customWidth="1"/>
    <col min="13319" max="13319" width="9.33203125" style="5" bestFit="1" customWidth="1"/>
    <col min="13320" max="13320" width="12" style="5" customWidth="1"/>
    <col min="13321" max="13321" width="10" style="5" customWidth="1"/>
    <col min="13322" max="13322" width="12.33203125" style="5" customWidth="1"/>
    <col min="13323" max="13323" width="9.33203125" style="5" bestFit="1" customWidth="1"/>
    <col min="13324" max="13324" width="10.33203125" style="5" customWidth="1"/>
    <col min="13325" max="13325" width="11.33203125" style="5" customWidth="1"/>
    <col min="13326" max="13326" width="9.33203125" style="5" bestFit="1" customWidth="1"/>
    <col min="13327" max="13327" width="13.44140625" style="5" customWidth="1"/>
    <col min="13328" max="13329" width="9.33203125" style="5" bestFit="1" customWidth="1"/>
    <col min="13330" max="13330" width="9.6640625" style="5" bestFit="1" customWidth="1"/>
    <col min="13331" max="13568" width="9.109375" style="5"/>
    <col min="13569" max="13569" width="3" style="5" customWidth="1"/>
    <col min="13570" max="13570" width="12.33203125" style="5" customWidth="1"/>
    <col min="13571" max="13571" width="5" style="5" customWidth="1"/>
    <col min="13572" max="13572" width="12" style="5" customWidth="1"/>
    <col min="13573" max="13573" width="10.33203125" style="5" customWidth="1"/>
    <col min="13574" max="13574" width="10.44140625" style="5" bestFit="1" customWidth="1"/>
    <col min="13575" max="13575" width="9.33203125" style="5" bestFit="1" customWidth="1"/>
    <col min="13576" max="13576" width="12" style="5" customWidth="1"/>
    <col min="13577" max="13577" width="10" style="5" customWidth="1"/>
    <col min="13578" max="13578" width="12.33203125" style="5" customWidth="1"/>
    <col min="13579" max="13579" width="9.33203125" style="5" bestFit="1" customWidth="1"/>
    <col min="13580" max="13580" width="10.33203125" style="5" customWidth="1"/>
    <col min="13581" max="13581" width="11.33203125" style="5" customWidth="1"/>
    <col min="13582" max="13582" width="9.33203125" style="5" bestFit="1" customWidth="1"/>
    <col min="13583" max="13583" width="13.44140625" style="5" customWidth="1"/>
    <col min="13584" max="13585" width="9.33203125" style="5" bestFit="1" customWidth="1"/>
    <col min="13586" max="13586" width="9.6640625" style="5" bestFit="1" customWidth="1"/>
    <col min="13587" max="13824" width="9.109375" style="5"/>
    <col min="13825" max="13825" width="3" style="5" customWidth="1"/>
    <col min="13826" max="13826" width="12.33203125" style="5" customWidth="1"/>
    <col min="13827" max="13827" width="5" style="5" customWidth="1"/>
    <col min="13828" max="13828" width="12" style="5" customWidth="1"/>
    <col min="13829" max="13829" width="10.33203125" style="5" customWidth="1"/>
    <col min="13830" max="13830" width="10.44140625" style="5" bestFit="1" customWidth="1"/>
    <col min="13831" max="13831" width="9.33203125" style="5" bestFit="1" customWidth="1"/>
    <col min="13832" max="13832" width="12" style="5" customWidth="1"/>
    <col min="13833" max="13833" width="10" style="5" customWidth="1"/>
    <col min="13834" max="13834" width="12.33203125" style="5" customWidth="1"/>
    <col min="13835" max="13835" width="9.33203125" style="5" bestFit="1" customWidth="1"/>
    <col min="13836" max="13836" width="10.33203125" style="5" customWidth="1"/>
    <col min="13837" max="13837" width="11.33203125" style="5" customWidth="1"/>
    <col min="13838" max="13838" width="9.33203125" style="5" bestFit="1" customWidth="1"/>
    <col min="13839" max="13839" width="13.44140625" style="5" customWidth="1"/>
    <col min="13840" max="13841" width="9.33203125" style="5" bestFit="1" customWidth="1"/>
    <col min="13842" max="13842" width="9.6640625" style="5" bestFit="1" customWidth="1"/>
    <col min="13843" max="14080" width="9.109375" style="5"/>
    <col min="14081" max="14081" width="3" style="5" customWidth="1"/>
    <col min="14082" max="14082" width="12.33203125" style="5" customWidth="1"/>
    <col min="14083" max="14083" width="5" style="5" customWidth="1"/>
    <col min="14084" max="14084" width="12" style="5" customWidth="1"/>
    <col min="14085" max="14085" width="10.33203125" style="5" customWidth="1"/>
    <col min="14086" max="14086" width="10.44140625" style="5" bestFit="1" customWidth="1"/>
    <col min="14087" max="14087" width="9.33203125" style="5" bestFit="1" customWidth="1"/>
    <col min="14088" max="14088" width="12" style="5" customWidth="1"/>
    <col min="14089" max="14089" width="10" style="5" customWidth="1"/>
    <col min="14090" max="14090" width="12.33203125" style="5" customWidth="1"/>
    <col min="14091" max="14091" width="9.33203125" style="5" bestFit="1" customWidth="1"/>
    <col min="14092" max="14092" width="10.33203125" style="5" customWidth="1"/>
    <col min="14093" max="14093" width="11.33203125" style="5" customWidth="1"/>
    <col min="14094" max="14094" width="9.33203125" style="5" bestFit="1" customWidth="1"/>
    <col min="14095" max="14095" width="13.44140625" style="5" customWidth="1"/>
    <col min="14096" max="14097" width="9.33203125" style="5" bestFit="1" customWidth="1"/>
    <col min="14098" max="14098" width="9.6640625" style="5" bestFit="1" customWidth="1"/>
    <col min="14099" max="14336" width="9.109375" style="5"/>
    <col min="14337" max="14337" width="3" style="5" customWidth="1"/>
    <col min="14338" max="14338" width="12.33203125" style="5" customWidth="1"/>
    <col min="14339" max="14339" width="5" style="5" customWidth="1"/>
    <col min="14340" max="14340" width="12" style="5" customWidth="1"/>
    <col min="14341" max="14341" width="10.33203125" style="5" customWidth="1"/>
    <col min="14342" max="14342" width="10.44140625" style="5" bestFit="1" customWidth="1"/>
    <col min="14343" max="14343" width="9.33203125" style="5" bestFit="1" customWidth="1"/>
    <col min="14344" max="14344" width="12" style="5" customWidth="1"/>
    <col min="14345" max="14345" width="10" style="5" customWidth="1"/>
    <col min="14346" max="14346" width="12.33203125" style="5" customWidth="1"/>
    <col min="14347" max="14347" width="9.33203125" style="5" bestFit="1" customWidth="1"/>
    <col min="14348" max="14348" width="10.33203125" style="5" customWidth="1"/>
    <col min="14349" max="14349" width="11.33203125" style="5" customWidth="1"/>
    <col min="14350" max="14350" width="9.33203125" style="5" bestFit="1" customWidth="1"/>
    <col min="14351" max="14351" width="13.44140625" style="5" customWidth="1"/>
    <col min="14352" max="14353" width="9.33203125" style="5" bestFit="1" customWidth="1"/>
    <col min="14354" max="14354" width="9.6640625" style="5" bestFit="1" customWidth="1"/>
    <col min="14355" max="14592" width="9.109375" style="5"/>
    <col min="14593" max="14593" width="3" style="5" customWidth="1"/>
    <col min="14594" max="14594" width="12.33203125" style="5" customWidth="1"/>
    <col min="14595" max="14595" width="5" style="5" customWidth="1"/>
    <col min="14596" max="14596" width="12" style="5" customWidth="1"/>
    <col min="14597" max="14597" width="10.33203125" style="5" customWidth="1"/>
    <col min="14598" max="14598" width="10.44140625" style="5" bestFit="1" customWidth="1"/>
    <col min="14599" max="14599" width="9.33203125" style="5" bestFit="1" customWidth="1"/>
    <col min="14600" max="14600" width="12" style="5" customWidth="1"/>
    <col min="14601" max="14601" width="10" style="5" customWidth="1"/>
    <col min="14602" max="14602" width="12.33203125" style="5" customWidth="1"/>
    <col min="14603" max="14603" width="9.33203125" style="5" bestFit="1" customWidth="1"/>
    <col min="14604" max="14604" width="10.33203125" style="5" customWidth="1"/>
    <col min="14605" max="14605" width="11.33203125" style="5" customWidth="1"/>
    <col min="14606" max="14606" width="9.33203125" style="5" bestFit="1" customWidth="1"/>
    <col min="14607" max="14607" width="13.44140625" style="5" customWidth="1"/>
    <col min="14608" max="14609" width="9.33203125" style="5" bestFit="1" customWidth="1"/>
    <col min="14610" max="14610" width="9.6640625" style="5" bestFit="1" customWidth="1"/>
    <col min="14611" max="14848" width="9.109375" style="5"/>
    <col min="14849" max="14849" width="3" style="5" customWidth="1"/>
    <col min="14850" max="14850" width="12.33203125" style="5" customWidth="1"/>
    <col min="14851" max="14851" width="5" style="5" customWidth="1"/>
    <col min="14852" max="14852" width="12" style="5" customWidth="1"/>
    <col min="14853" max="14853" width="10.33203125" style="5" customWidth="1"/>
    <col min="14854" max="14854" width="10.44140625" style="5" bestFit="1" customWidth="1"/>
    <col min="14855" max="14855" width="9.33203125" style="5" bestFit="1" customWidth="1"/>
    <col min="14856" max="14856" width="12" style="5" customWidth="1"/>
    <col min="14857" max="14857" width="10" style="5" customWidth="1"/>
    <col min="14858" max="14858" width="12.33203125" style="5" customWidth="1"/>
    <col min="14859" max="14859" width="9.33203125" style="5" bestFit="1" customWidth="1"/>
    <col min="14860" max="14860" width="10.33203125" style="5" customWidth="1"/>
    <col min="14861" max="14861" width="11.33203125" style="5" customWidth="1"/>
    <col min="14862" max="14862" width="9.33203125" style="5" bestFit="1" customWidth="1"/>
    <col min="14863" max="14863" width="13.44140625" style="5" customWidth="1"/>
    <col min="14864" max="14865" width="9.33203125" style="5" bestFit="1" customWidth="1"/>
    <col min="14866" max="14866" width="9.6640625" style="5" bestFit="1" customWidth="1"/>
    <col min="14867" max="15104" width="9.109375" style="5"/>
    <col min="15105" max="15105" width="3" style="5" customWidth="1"/>
    <col min="15106" max="15106" width="12.33203125" style="5" customWidth="1"/>
    <col min="15107" max="15107" width="5" style="5" customWidth="1"/>
    <col min="15108" max="15108" width="12" style="5" customWidth="1"/>
    <col min="15109" max="15109" width="10.33203125" style="5" customWidth="1"/>
    <col min="15110" max="15110" width="10.44140625" style="5" bestFit="1" customWidth="1"/>
    <col min="15111" max="15111" width="9.33203125" style="5" bestFit="1" customWidth="1"/>
    <col min="15112" max="15112" width="12" style="5" customWidth="1"/>
    <col min="15113" max="15113" width="10" style="5" customWidth="1"/>
    <col min="15114" max="15114" width="12.33203125" style="5" customWidth="1"/>
    <col min="15115" max="15115" width="9.33203125" style="5" bestFit="1" customWidth="1"/>
    <col min="15116" max="15116" width="10.33203125" style="5" customWidth="1"/>
    <col min="15117" max="15117" width="11.33203125" style="5" customWidth="1"/>
    <col min="15118" max="15118" width="9.33203125" style="5" bestFit="1" customWidth="1"/>
    <col min="15119" max="15119" width="13.44140625" style="5" customWidth="1"/>
    <col min="15120" max="15121" width="9.33203125" style="5" bestFit="1" customWidth="1"/>
    <col min="15122" max="15122" width="9.6640625" style="5" bestFit="1" customWidth="1"/>
    <col min="15123" max="15360" width="9.109375" style="5"/>
    <col min="15361" max="15361" width="3" style="5" customWidth="1"/>
    <col min="15362" max="15362" width="12.33203125" style="5" customWidth="1"/>
    <col min="15363" max="15363" width="5" style="5" customWidth="1"/>
    <col min="15364" max="15364" width="12" style="5" customWidth="1"/>
    <col min="15365" max="15365" width="10.33203125" style="5" customWidth="1"/>
    <col min="15366" max="15366" width="10.44140625" style="5" bestFit="1" customWidth="1"/>
    <col min="15367" max="15367" width="9.33203125" style="5" bestFit="1" customWidth="1"/>
    <col min="15368" max="15368" width="12" style="5" customWidth="1"/>
    <col min="15369" max="15369" width="10" style="5" customWidth="1"/>
    <col min="15370" max="15370" width="12.33203125" style="5" customWidth="1"/>
    <col min="15371" max="15371" width="9.33203125" style="5" bestFit="1" customWidth="1"/>
    <col min="15372" max="15372" width="10.33203125" style="5" customWidth="1"/>
    <col min="15373" max="15373" width="11.33203125" style="5" customWidth="1"/>
    <col min="15374" max="15374" width="9.33203125" style="5" bestFit="1" customWidth="1"/>
    <col min="15375" max="15375" width="13.44140625" style="5" customWidth="1"/>
    <col min="15376" max="15377" width="9.33203125" style="5" bestFit="1" customWidth="1"/>
    <col min="15378" max="15378" width="9.6640625" style="5" bestFit="1" customWidth="1"/>
    <col min="15379" max="15616" width="9.109375" style="5"/>
    <col min="15617" max="15617" width="3" style="5" customWidth="1"/>
    <col min="15618" max="15618" width="12.33203125" style="5" customWidth="1"/>
    <col min="15619" max="15619" width="5" style="5" customWidth="1"/>
    <col min="15620" max="15620" width="12" style="5" customWidth="1"/>
    <col min="15621" max="15621" width="10.33203125" style="5" customWidth="1"/>
    <col min="15622" max="15622" width="10.44140625" style="5" bestFit="1" customWidth="1"/>
    <col min="15623" max="15623" width="9.33203125" style="5" bestFit="1" customWidth="1"/>
    <col min="15624" max="15624" width="12" style="5" customWidth="1"/>
    <col min="15625" max="15625" width="10" style="5" customWidth="1"/>
    <col min="15626" max="15626" width="12.33203125" style="5" customWidth="1"/>
    <col min="15627" max="15627" width="9.33203125" style="5" bestFit="1" customWidth="1"/>
    <col min="15628" max="15628" width="10.33203125" style="5" customWidth="1"/>
    <col min="15629" max="15629" width="11.33203125" style="5" customWidth="1"/>
    <col min="15630" max="15630" width="9.33203125" style="5" bestFit="1" customWidth="1"/>
    <col min="15631" max="15631" width="13.44140625" style="5" customWidth="1"/>
    <col min="15632" max="15633" width="9.33203125" style="5" bestFit="1" customWidth="1"/>
    <col min="15634" max="15634" width="9.6640625" style="5" bestFit="1" customWidth="1"/>
    <col min="15635" max="15872" width="9.109375" style="5"/>
    <col min="15873" max="15873" width="3" style="5" customWidth="1"/>
    <col min="15874" max="15874" width="12.33203125" style="5" customWidth="1"/>
    <col min="15875" max="15875" width="5" style="5" customWidth="1"/>
    <col min="15876" max="15876" width="12" style="5" customWidth="1"/>
    <col min="15877" max="15877" width="10.33203125" style="5" customWidth="1"/>
    <col min="15878" max="15878" width="10.44140625" style="5" bestFit="1" customWidth="1"/>
    <col min="15879" max="15879" width="9.33203125" style="5" bestFit="1" customWidth="1"/>
    <col min="15880" max="15880" width="12" style="5" customWidth="1"/>
    <col min="15881" max="15881" width="10" style="5" customWidth="1"/>
    <col min="15882" max="15882" width="12.33203125" style="5" customWidth="1"/>
    <col min="15883" max="15883" width="9.33203125" style="5" bestFit="1" customWidth="1"/>
    <col min="15884" max="15884" width="10.33203125" style="5" customWidth="1"/>
    <col min="15885" max="15885" width="11.33203125" style="5" customWidth="1"/>
    <col min="15886" max="15886" width="9.33203125" style="5" bestFit="1" customWidth="1"/>
    <col min="15887" max="15887" width="13.44140625" style="5" customWidth="1"/>
    <col min="15888" max="15889" width="9.33203125" style="5" bestFit="1" customWidth="1"/>
    <col min="15890" max="15890" width="9.6640625" style="5" bestFit="1" customWidth="1"/>
    <col min="15891" max="16128" width="9.109375" style="5"/>
    <col min="16129" max="16129" width="3" style="5" customWidth="1"/>
    <col min="16130" max="16130" width="12.33203125" style="5" customWidth="1"/>
    <col min="16131" max="16131" width="5" style="5" customWidth="1"/>
    <col min="16132" max="16132" width="12" style="5" customWidth="1"/>
    <col min="16133" max="16133" width="10.33203125" style="5" customWidth="1"/>
    <col min="16134" max="16134" width="10.44140625" style="5" bestFit="1" customWidth="1"/>
    <col min="16135" max="16135" width="9.33203125" style="5" bestFit="1" customWidth="1"/>
    <col min="16136" max="16136" width="12" style="5" customWidth="1"/>
    <col min="16137" max="16137" width="10" style="5" customWidth="1"/>
    <col min="16138" max="16138" width="12.33203125" style="5" customWidth="1"/>
    <col min="16139" max="16139" width="9.33203125" style="5" bestFit="1" customWidth="1"/>
    <col min="16140" max="16140" width="10.33203125" style="5" customWidth="1"/>
    <col min="16141" max="16141" width="11.33203125" style="5" customWidth="1"/>
    <col min="16142" max="16142" width="9.33203125" style="5" bestFit="1" customWidth="1"/>
    <col min="16143" max="16143" width="13.44140625" style="5" customWidth="1"/>
    <col min="16144" max="16145" width="9.33203125" style="5" bestFit="1" customWidth="1"/>
    <col min="16146" max="16146" width="9.6640625" style="5" bestFit="1" customWidth="1"/>
    <col min="16147" max="16384" width="9.109375" style="5"/>
  </cols>
  <sheetData>
    <row r="1" spans="2:18" x14ac:dyDescent="0.3">
      <c r="H1" s="13"/>
    </row>
    <row r="4" spans="2:18" x14ac:dyDescent="0.3">
      <c r="N4" s="1"/>
    </row>
    <row r="5" spans="2:18" x14ac:dyDescent="0.3">
      <c r="N5" s="1"/>
    </row>
    <row r="6" spans="2:18" x14ac:dyDescent="0.3">
      <c r="N6" s="1"/>
    </row>
    <row r="7" spans="2:18" x14ac:dyDescent="0.3">
      <c r="N7" s="1"/>
    </row>
    <row r="8" spans="2:18" x14ac:dyDescent="0.3">
      <c r="B8" s="14" t="s">
        <v>0</v>
      </c>
      <c r="D8" s="152">
        <f>'group input'!D3</f>
        <v>0</v>
      </c>
      <c r="E8" s="153"/>
      <c r="F8" s="153"/>
      <c r="G8" s="153"/>
      <c r="H8" s="153"/>
      <c r="I8" s="153"/>
      <c r="N8" s="89"/>
    </row>
    <row r="9" spans="2:18" x14ac:dyDescent="0.3">
      <c r="B9" s="14" t="s">
        <v>1</v>
      </c>
      <c r="D9" s="152">
        <f>'group input'!D4</f>
        <v>0</v>
      </c>
      <c r="E9" s="153"/>
      <c r="F9" s="153"/>
      <c r="G9" s="153"/>
      <c r="H9" s="153"/>
      <c r="I9" s="153"/>
      <c r="N9" s="1"/>
    </row>
    <row r="10" spans="2:18" x14ac:dyDescent="0.3">
      <c r="N10" s="1"/>
    </row>
    <row r="11" spans="2:18" x14ac:dyDescent="0.3">
      <c r="B11" s="15" t="s">
        <v>26</v>
      </c>
      <c r="C11" s="16"/>
      <c r="D11" s="16"/>
      <c r="E11" s="16"/>
      <c r="F11" s="16"/>
      <c r="G11" s="16"/>
      <c r="H11" s="16"/>
      <c r="I11" s="16"/>
      <c r="J11" s="16"/>
      <c r="K11" s="16"/>
      <c r="L11" s="16"/>
      <c r="M11" s="16"/>
      <c r="N11" s="16"/>
      <c r="O11" s="16"/>
      <c r="P11" s="16"/>
      <c r="Q11" s="16"/>
      <c r="R11" s="16"/>
    </row>
    <row r="13" spans="2:18" x14ac:dyDescent="0.3">
      <c r="D13" s="17" t="s">
        <v>27</v>
      </c>
      <c r="E13" s="18"/>
      <c r="F13" s="19" t="s">
        <v>28</v>
      </c>
      <c r="G13" s="18"/>
      <c r="H13" s="17"/>
      <c r="I13" s="19" t="s">
        <v>29</v>
      </c>
      <c r="J13" s="17"/>
      <c r="K13" s="17"/>
      <c r="L13" s="18"/>
      <c r="M13" s="14" t="s">
        <v>30</v>
      </c>
      <c r="N13" s="14"/>
    </row>
    <row r="14" spans="2:18" x14ac:dyDescent="0.3">
      <c r="D14" s="20" t="s">
        <v>31</v>
      </c>
      <c r="E14" s="21"/>
      <c r="F14" s="22" t="str">
        <f>'group input'!D12</f>
        <v>None</v>
      </c>
      <c r="G14" s="21"/>
      <c r="H14" s="20"/>
      <c r="I14" s="98">
        <f>IF(F14&lt;&gt;"None",VLOOKUP(F14,life_options2,2,FALSE),0)</f>
        <v>0</v>
      </c>
      <c r="J14" s="99"/>
      <c r="K14" s="99"/>
      <c r="L14" s="100"/>
      <c r="M14" s="116">
        <f>F109</f>
        <v>0</v>
      </c>
      <c r="N14" s="90"/>
    </row>
    <row r="15" spans="2:18" x14ac:dyDescent="0.3">
      <c r="D15" s="20" t="s">
        <v>32</v>
      </c>
      <c r="E15" s="21"/>
      <c r="F15" s="22" t="str">
        <f>F14</f>
        <v>None</v>
      </c>
      <c r="G15" s="21"/>
      <c r="H15" s="20"/>
      <c r="I15" s="98">
        <f>I14</f>
        <v>0</v>
      </c>
      <c r="J15" s="99"/>
      <c r="K15" s="99"/>
      <c r="L15" s="100"/>
      <c r="M15" s="116">
        <f>F110</f>
        <v>0</v>
      </c>
      <c r="N15" s="90"/>
    </row>
    <row r="16" spans="2:18" x14ac:dyDescent="0.3">
      <c r="D16" s="20" t="s">
        <v>8</v>
      </c>
      <c r="E16" s="21"/>
      <c r="F16" s="22" t="str">
        <f>'group input'!D18</f>
        <v>No</v>
      </c>
      <c r="G16" s="21"/>
      <c r="H16" s="20"/>
      <c r="I16" s="98" t="str">
        <f>IF(F16="Yes", 'summary lookup and rates'!D11," ")</f>
        <v xml:space="preserve"> </v>
      </c>
      <c r="J16" s="99"/>
      <c r="K16" s="99"/>
      <c r="L16" s="100"/>
      <c r="M16" s="116">
        <f>H148</f>
        <v>0</v>
      </c>
      <c r="N16" s="90"/>
    </row>
    <row r="17" spans="2:18" x14ac:dyDescent="0.3">
      <c r="D17" s="20" t="s">
        <v>11</v>
      </c>
      <c r="E17" s="21"/>
      <c r="F17" s="22" t="str">
        <f>'group input'!D23</f>
        <v>None</v>
      </c>
      <c r="G17" s="21"/>
      <c r="H17" s="20"/>
      <c r="I17" s="98">
        <f>IF(F17&lt;&gt;"None",VLOOKUP(F17,std_options2,2,FALSE),0)</f>
        <v>0</v>
      </c>
      <c r="J17" s="101"/>
      <c r="K17" s="101"/>
      <c r="L17" s="102"/>
      <c r="M17" s="116">
        <f>L182</f>
        <v>0</v>
      </c>
      <c r="N17" s="90"/>
    </row>
    <row r="18" spans="2:18" x14ac:dyDescent="0.3">
      <c r="D18" s="20" t="s">
        <v>16</v>
      </c>
      <c r="E18" s="21"/>
      <c r="F18" s="22" t="str">
        <f>'group input'!D30</f>
        <v>None</v>
      </c>
      <c r="G18" s="21"/>
      <c r="H18" s="20"/>
      <c r="I18" s="98">
        <f>IF(F18&lt;&gt;"None",VLOOKUP(F18,ltd_options2,2,FALSE),0)</f>
        <v>0</v>
      </c>
      <c r="J18" s="101"/>
      <c r="K18" s="101"/>
      <c r="L18" s="102"/>
      <c r="M18" s="116">
        <f>L215</f>
        <v>0</v>
      </c>
      <c r="N18" s="90"/>
    </row>
    <row r="19" spans="2:18" x14ac:dyDescent="0.3">
      <c r="K19" s="1"/>
      <c r="L19" s="23" t="s">
        <v>33</v>
      </c>
      <c r="M19" s="117">
        <f>SUM(M14:N18)</f>
        <v>0</v>
      </c>
      <c r="N19" s="25"/>
    </row>
    <row r="20" spans="2:18" x14ac:dyDescent="0.3">
      <c r="K20" s="1"/>
      <c r="L20" s="23" t="s">
        <v>162</v>
      </c>
      <c r="M20" s="116">
        <v>7.5</v>
      </c>
      <c r="N20" s="90"/>
    </row>
    <row r="21" spans="2:18" x14ac:dyDescent="0.3">
      <c r="K21" s="1"/>
      <c r="L21" s="23" t="s">
        <v>34</v>
      </c>
      <c r="M21" s="117">
        <f>SUM(M19:N20)</f>
        <v>7.5</v>
      </c>
      <c r="N21" s="25"/>
    </row>
    <row r="22" spans="2:18" x14ac:dyDescent="0.3">
      <c r="J22" s="24"/>
      <c r="K22" s="25"/>
      <c r="L22" s="25"/>
    </row>
    <row r="23" spans="2:18" x14ac:dyDescent="0.3">
      <c r="J23" s="24"/>
      <c r="K23" s="25"/>
      <c r="L23" s="25"/>
    </row>
    <row r="24" spans="2:18" x14ac:dyDescent="0.3">
      <c r="B24" s="14"/>
    </row>
    <row r="25" spans="2:18" x14ac:dyDescent="0.3">
      <c r="B25" s="15" t="s">
        <v>35</v>
      </c>
      <c r="C25" s="16"/>
      <c r="D25" s="16"/>
      <c r="E25" s="16"/>
      <c r="F25" s="16"/>
      <c r="G25" s="16"/>
      <c r="H25" s="16"/>
      <c r="I25" s="16"/>
      <c r="J25" s="16"/>
      <c r="K25" s="16"/>
      <c r="L25" s="16"/>
      <c r="M25" s="16"/>
      <c r="N25" s="16"/>
      <c r="O25" s="16"/>
      <c r="P25" s="16"/>
      <c r="Q25" s="16"/>
      <c r="R25" s="16"/>
    </row>
    <row r="26" spans="2:18" x14ac:dyDescent="0.3">
      <c r="B26" s="14"/>
    </row>
    <row r="27" spans="2:18" x14ac:dyDescent="0.3">
      <c r="B27" s="14" t="s">
        <v>165</v>
      </c>
    </row>
    <row r="28" spans="2:18" x14ac:dyDescent="0.3">
      <c r="B28" s="26" t="s">
        <v>36</v>
      </c>
    </row>
    <row r="29" spans="2:18" x14ac:dyDescent="0.3">
      <c r="B29" s="14"/>
      <c r="C29" s="26" t="s">
        <v>37</v>
      </c>
      <c r="D29" s="7"/>
      <c r="E29" s="7"/>
      <c r="F29" s="26"/>
      <c r="G29" s="26"/>
    </row>
    <row r="30" spans="2:18" x14ac:dyDescent="0.3">
      <c r="B30" s="14"/>
      <c r="C30" s="26" t="s">
        <v>38</v>
      </c>
      <c r="D30" s="7"/>
      <c r="E30" s="7"/>
      <c r="F30" s="26"/>
      <c r="G30" s="26"/>
    </row>
    <row r="31" spans="2:18" x14ac:dyDescent="0.3">
      <c r="B31" s="14"/>
      <c r="C31" s="26" t="s">
        <v>39</v>
      </c>
      <c r="D31" s="7"/>
      <c r="E31" s="7"/>
      <c r="F31" s="26"/>
      <c r="G31" s="26"/>
    </row>
    <row r="32" spans="2:18" x14ac:dyDescent="0.3">
      <c r="B32" s="14" t="s">
        <v>166</v>
      </c>
      <c r="J32" s="1"/>
      <c r="K32" s="1"/>
      <c r="L32" s="1"/>
    </row>
    <row r="33" spans="2:18" x14ac:dyDescent="0.3">
      <c r="B33" s="26" t="s">
        <v>40</v>
      </c>
      <c r="J33" s="1"/>
      <c r="K33" s="1"/>
      <c r="L33" s="1"/>
    </row>
    <row r="34" spans="2:18" x14ac:dyDescent="0.3">
      <c r="B34" s="14" t="s">
        <v>173</v>
      </c>
    </row>
    <row r="35" spans="2:18" x14ac:dyDescent="0.3">
      <c r="B35" s="26" t="s">
        <v>41</v>
      </c>
    </row>
    <row r="36" spans="2:18" x14ac:dyDescent="0.3">
      <c r="B36" s="26" t="s">
        <v>42</v>
      </c>
    </row>
    <row r="37" spans="2:18" x14ac:dyDescent="0.3">
      <c r="B37" s="26" t="s">
        <v>163</v>
      </c>
    </row>
    <row r="38" spans="2:18" x14ac:dyDescent="0.3">
      <c r="B38" s="14" t="s">
        <v>174</v>
      </c>
    </row>
    <row r="39" spans="2:18" s="26" customFormat="1" x14ac:dyDescent="0.3">
      <c r="B39" s="26" t="s">
        <v>43</v>
      </c>
    </row>
    <row r="40" spans="2:18" s="26" customFormat="1" x14ac:dyDescent="0.3">
      <c r="B40" s="26" t="s">
        <v>44</v>
      </c>
    </row>
    <row r="41" spans="2:18" s="26" customFormat="1" x14ac:dyDescent="0.3">
      <c r="B41" s="26" t="s">
        <v>45</v>
      </c>
    </row>
    <row r="42" spans="2:18" s="26" customFormat="1" x14ac:dyDescent="0.3"/>
    <row r="43" spans="2:18" x14ac:dyDescent="0.3">
      <c r="B43" s="14" t="s">
        <v>46</v>
      </c>
    </row>
    <row r="44" spans="2:18" x14ac:dyDescent="0.3">
      <c r="B44" s="1" t="s">
        <v>47</v>
      </c>
      <c r="C44" s="1"/>
      <c r="D44" s="1"/>
      <c r="E44" s="1"/>
      <c r="F44" s="1"/>
      <c r="G44" s="1"/>
      <c r="H44" s="1"/>
      <c r="I44" s="1"/>
      <c r="J44" s="1"/>
      <c r="K44" s="1"/>
      <c r="L44" s="93"/>
      <c r="M44" s="1"/>
      <c r="N44" s="1"/>
      <c r="O44" s="1"/>
      <c r="P44" s="1"/>
      <c r="Q44" s="1"/>
      <c r="R44" s="1"/>
    </row>
    <row r="45" spans="2:18" x14ac:dyDescent="0.3">
      <c r="B45" s="5" t="s">
        <v>48</v>
      </c>
    </row>
    <row r="46" spans="2:18" x14ac:dyDescent="0.3">
      <c r="B46" s="5" t="s">
        <v>49</v>
      </c>
    </row>
    <row r="47" spans="2:18" x14ac:dyDescent="0.3">
      <c r="B47" s="5" t="s">
        <v>50</v>
      </c>
    </row>
    <row r="48" spans="2:18" x14ac:dyDescent="0.3">
      <c r="B48" s="5" t="s">
        <v>51</v>
      </c>
    </row>
    <row r="49" spans="1:18" x14ac:dyDescent="0.3">
      <c r="B49" s="5" t="s">
        <v>183</v>
      </c>
    </row>
    <row r="51" spans="1:18" s="1" customFormat="1" x14ac:dyDescent="0.3">
      <c r="B51" s="105" t="s">
        <v>178</v>
      </c>
    </row>
    <row r="52" spans="1:18" s="1" customFormat="1" x14ac:dyDescent="0.3">
      <c r="B52" s="108" t="s">
        <v>179</v>
      </c>
      <c r="C52" s="108"/>
      <c r="D52" s="108"/>
      <c r="E52" s="108"/>
      <c r="F52" s="108"/>
      <c r="G52" s="108"/>
      <c r="H52" s="108"/>
      <c r="I52" s="108"/>
      <c r="J52" s="108"/>
      <c r="K52" s="108"/>
      <c r="L52" s="108"/>
      <c r="M52" s="108"/>
      <c r="N52" s="108"/>
      <c r="O52" s="108"/>
      <c r="P52" s="108"/>
      <c r="Q52" s="108"/>
    </row>
    <row r="53" spans="1:18" s="1" customFormat="1" x14ac:dyDescent="0.3">
      <c r="B53" s="108"/>
      <c r="C53" s="108"/>
      <c r="D53" s="108"/>
      <c r="E53" s="108"/>
      <c r="F53" s="108"/>
      <c r="G53" s="108"/>
      <c r="H53" s="108"/>
      <c r="I53" s="108"/>
      <c r="J53" s="108"/>
      <c r="K53" s="108"/>
      <c r="L53" s="108"/>
      <c r="M53" s="108"/>
      <c r="N53" s="108"/>
      <c r="O53" s="108"/>
      <c r="P53" s="108"/>
      <c r="Q53" s="108"/>
    </row>
    <row r="54" spans="1:18" s="1" customFormat="1" x14ac:dyDescent="0.3">
      <c r="B54" s="108"/>
      <c r="C54" s="108"/>
      <c r="D54" s="108"/>
      <c r="E54" s="108"/>
      <c r="F54" s="108"/>
      <c r="G54" s="108"/>
      <c r="H54" s="108"/>
      <c r="I54" s="108"/>
      <c r="J54" s="108"/>
      <c r="K54" s="108"/>
      <c r="L54" s="108"/>
      <c r="M54" s="108"/>
      <c r="N54" s="108"/>
      <c r="O54" s="108"/>
      <c r="P54" s="108"/>
      <c r="Q54" s="108"/>
    </row>
    <row r="56" spans="1:18" s="1" customFormat="1" x14ac:dyDescent="0.3">
      <c r="A56" s="156" t="s">
        <v>165</v>
      </c>
      <c r="B56" s="157"/>
    </row>
    <row r="57" spans="1:18" s="1" customFormat="1" x14ac:dyDescent="0.3">
      <c r="A57" s="154" t="s">
        <v>175</v>
      </c>
      <c r="B57" s="155"/>
      <c r="C57" s="155"/>
      <c r="D57" s="155"/>
      <c r="E57" s="155"/>
      <c r="F57" s="155"/>
      <c r="G57" s="155"/>
      <c r="H57" s="155"/>
      <c r="I57" s="155"/>
      <c r="J57" s="155"/>
      <c r="K57" s="155"/>
      <c r="L57" s="155"/>
      <c r="M57" s="155"/>
      <c r="N57" s="155"/>
      <c r="O57" s="155"/>
      <c r="P57" s="155"/>
      <c r="Q57" s="155"/>
      <c r="R57" s="155"/>
    </row>
    <row r="58" spans="1:18" s="1" customFormat="1" x14ac:dyDescent="0.3">
      <c r="A58" s="155"/>
      <c r="B58" s="155"/>
      <c r="C58" s="155"/>
      <c r="D58" s="155"/>
      <c r="E58" s="155"/>
      <c r="F58" s="155"/>
      <c r="G58" s="155"/>
      <c r="H58" s="155"/>
      <c r="I58" s="155"/>
      <c r="J58" s="155"/>
      <c r="K58" s="155"/>
      <c r="L58" s="155"/>
      <c r="M58" s="155"/>
      <c r="N58" s="155"/>
      <c r="O58" s="155"/>
      <c r="P58" s="155"/>
      <c r="Q58" s="155"/>
      <c r="R58" s="155"/>
    </row>
    <row r="59" spans="1:18" s="1" customFormat="1" x14ac:dyDescent="0.3">
      <c r="A59" s="155"/>
      <c r="B59" s="155"/>
      <c r="C59" s="155"/>
      <c r="D59" s="155"/>
      <c r="E59" s="155"/>
      <c r="F59" s="155"/>
      <c r="G59" s="155"/>
      <c r="H59" s="155"/>
      <c r="I59" s="155"/>
      <c r="J59" s="155"/>
      <c r="K59" s="155"/>
      <c r="L59" s="155"/>
      <c r="M59" s="155"/>
      <c r="N59" s="155"/>
      <c r="O59" s="155"/>
      <c r="P59" s="155"/>
      <c r="Q59" s="155"/>
      <c r="R59" s="155"/>
    </row>
    <row r="60" spans="1:18" s="1" customFormat="1" x14ac:dyDescent="0.3">
      <c r="A60" s="155"/>
      <c r="B60" s="155"/>
      <c r="C60" s="155"/>
      <c r="D60" s="155"/>
      <c r="E60" s="155"/>
      <c r="F60" s="155"/>
      <c r="G60" s="155"/>
      <c r="H60" s="155"/>
      <c r="I60" s="155"/>
      <c r="J60" s="155"/>
      <c r="K60" s="155"/>
      <c r="L60" s="155"/>
      <c r="M60" s="155"/>
      <c r="N60" s="155"/>
      <c r="O60" s="155"/>
      <c r="P60" s="155"/>
      <c r="Q60" s="155"/>
      <c r="R60" s="155"/>
    </row>
    <row r="61" spans="1:18" s="1" customFormat="1" x14ac:dyDescent="0.3">
      <c r="A61" s="155"/>
      <c r="B61" s="155"/>
      <c r="C61" s="155"/>
      <c r="D61" s="155"/>
      <c r="E61" s="155"/>
      <c r="F61" s="155"/>
      <c r="G61" s="155"/>
      <c r="H61" s="155"/>
      <c r="I61" s="155"/>
      <c r="J61" s="155"/>
      <c r="K61" s="155"/>
      <c r="L61" s="155"/>
      <c r="M61" s="155"/>
      <c r="N61" s="155"/>
      <c r="O61" s="155"/>
      <c r="P61" s="155"/>
      <c r="Q61" s="155"/>
      <c r="R61" s="155"/>
    </row>
    <row r="62" spans="1:18" s="1" customFormat="1" x14ac:dyDescent="0.3"/>
    <row r="63" spans="1:18" s="1" customFormat="1" x14ac:dyDescent="0.3">
      <c r="A63" s="3" t="s">
        <v>173</v>
      </c>
    </row>
    <row r="64" spans="1:18" s="1" customFormat="1" x14ac:dyDescent="0.3">
      <c r="A64" s="154" t="s">
        <v>176</v>
      </c>
      <c r="B64" s="155"/>
      <c r="C64" s="155"/>
      <c r="D64" s="155"/>
      <c r="E64" s="155"/>
      <c r="F64" s="155"/>
      <c r="G64" s="155"/>
      <c r="H64" s="155"/>
      <c r="I64" s="155"/>
      <c r="J64" s="155"/>
      <c r="K64" s="155"/>
      <c r="L64" s="155"/>
      <c r="M64" s="155"/>
      <c r="N64" s="155"/>
      <c r="O64" s="155"/>
      <c r="P64" s="155"/>
      <c r="Q64" s="155"/>
      <c r="R64" s="155"/>
    </row>
    <row r="65" spans="1:18" s="1" customFormat="1" x14ac:dyDescent="0.3">
      <c r="A65" s="155"/>
      <c r="B65" s="155"/>
      <c r="C65" s="155"/>
      <c r="D65" s="155"/>
      <c r="E65" s="155"/>
      <c r="F65" s="155"/>
      <c r="G65" s="155"/>
      <c r="H65" s="155"/>
      <c r="I65" s="155"/>
      <c r="J65" s="155"/>
      <c r="K65" s="155"/>
      <c r="L65" s="155"/>
      <c r="M65" s="155"/>
      <c r="N65" s="155"/>
      <c r="O65" s="155"/>
      <c r="P65" s="155"/>
      <c r="Q65" s="155"/>
      <c r="R65" s="155"/>
    </row>
    <row r="66" spans="1:18" s="1" customFormat="1" x14ac:dyDescent="0.3">
      <c r="A66" s="155"/>
      <c r="B66" s="155"/>
      <c r="C66" s="155"/>
      <c r="D66" s="155"/>
      <c r="E66" s="155"/>
      <c r="F66" s="155"/>
      <c r="G66" s="155"/>
      <c r="H66" s="155"/>
      <c r="I66" s="155"/>
      <c r="J66" s="155"/>
      <c r="K66" s="155"/>
      <c r="L66" s="155"/>
      <c r="M66" s="155"/>
      <c r="N66" s="155"/>
      <c r="O66" s="155"/>
      <c r="P66" s="155"/>
      <c r="Q66" s="155"/>
      <c r="R66" s="155"/>
    </row>
    <row r="67" spans="1:18" s="1" customFormat="1" x14ac:dyDescent="0.3">
      <c r="A67" s="155"/>
      <c r="B67" s="155"/>
      <c r="C67" s="155"/>
      <c r="D67" s="155"/>
      <c r="E67" s="155"/>
      <c r="F67" s="155"/>
      <c r="G67" s="155"/>
      <c r="H67" s="155"/>
      <c r="I67" s="155"/>
      <c r="J67" s="155"/>
      <c r="K67" s="155"/>
      <c r="L67" s="155"/>
      <c r="M67" s="155"/>
      <c r="N67" s="155"/>
      <c r="O67" s="155"/>
      <c r="P67" s="155"/>
      <c r="Q67" s="155"/>
      <c r="R67" s="155"/>
    </row>
    <row r="68" spans="1:18" s="1" customFormat="1" x14ac:dyDescent="0.3">
      <c r="A68" s="155"/>
      <c r="B68" s="155"/>
      <c r="C68" s="155"/>
      <c r="D68" s="155"/>
      <c r="E68" s="155"/>
      <c r="F68" s="155"/>
      <c r="G68" s="155"/>
      <c r="H68" s="155"/>
      <c r="I68" s="155"/>
      <c r="J68" s="155"/>
      <c r="K68" s="155"/>
      <c r="L68" s="155"/>
      <c r="M68" s="155"/>
      <c r="N68" s="155"/>
      <c r="O68" s="155"/>
      <c r="P68" s="155"/>
      <c r="Q68" s="155"/>
      <c r="R68" s="155"/>
    </row>
    <row r="69" spans="1:18" s="1" customFormat="1" x14ac:dyDescent="0.3"/>
    <row r="70" spans="1:18" s="1" customFormat="1" x14ac:dyDescent="0.3">
      <c r="A70" s="3" t="s">
        <v>174</v>
      </c>
    </row>
    <row r="71" spans="1:18" s="1" customFormat="1" x14ac:dyDescent="0.3">
      <c r="A71" s="158" t="s">
        <v>177</v>
      </c>
      <c r="B71" s="159"/>
      <c r="C71" s="159"/>
      <c r="D71" s="159"/>
      <c r="E71" s="159"/>
      <c r="F71" s="159"/>
      <c r="G71" s="159"/>
      <c r="H71" s="159"/>
      <c r="I71" s="159"/>
      <c r="J71" s="159"/>
      <c r="K71" s="159"/>
      <c r="L71" s="159"/>
      <c r="M71" s="159"/>
      <c r="N71" s="159"/>
      <c r="O71" s="159"/>
      <c r="P71" s="159"/>
      <c r="Q71" s="159"/>
      <c r="R71" s="159"/>
    </row>
    <row r="72" spans="1:18" s="1" customFormat="1" x14ac:dyDescent="0.3">
      <c r="A72" s="159"/>
      <c r="B72" s="159"/>
      <c r="C72" s="159"/>
      <c r="D72" s="159"/>
      <c r="E72" s="159"/>
      <c r="F72" s="159"/>
      <c r="G72" s="159"/>
      <c r="H72" s="159"/>
      <c r="I72" s="159"/>
      <c r="J72" s="159"/>
      <c r="K72" s="159"/>
      <c r="L72" s="159"/>
      <c r="M72" s="159"/>
      <c r="N72" s="159"/>
      <c r="O72" s="159"/>
      <c r="P72" s="159"/>
      <c r="Q72" s="159"/>
      <c r="R72" s="159"/>
    </row>
    <row r="73" spans="1:18" s="1" customFormat="1" x14ac:dyDescent="0.3">
      <c r="A73" s="159"/>
      <c r="B73" s="159"/>
      <c r="C73" s="159"/>
      <c r="D73" s="159"/>
      <c r="E73" s="159"/>
      <c r="F73" s="159"/>
      <c r="G73" s="159"/>
      <c r="H73" s="159"/>
      <c r="I73" s="159"/>
      <c r="J73" s="159"/>
      <c r="K73" s="159"/>
      <c r="L73" s="159"/>
      <c r="M73" s="159"/>
      <c r="N73" s="159"/>
      <c r="O73" s="159"/>
      <c r="P73" s="159"/>
      <c r="Q73" s="159"/>
      <c r="R73" s="159"/>
    </row>
    <row r="74" spans="1:18" s="1" customFormat="1" x14ac:dyDescent="0.3">
      <c r="A74" s="159"/>
      <c r="B74" s="159"/>
      <c r="C74" s="159"/>
      <c r="D74" s="159"/>
      <c r="E74" s="159"/>
      <c r="F74" s="159"/>
      <c r="G74" s="159"/>
      <c r="H74" s="159"/>
      <c r="I74" s="159"/>
      <c r="J74" s="159"/>
      <c r="K74" s="159"/>
      <c r="L74" s="159"/>
      <c r="M74" s="159"/>
      <c r="N74" s="159"/>
      <c r="O74" s="159"/>
      <c r="P74" s="159"/>
      <c r="Q74" s="159"/>
      <c r="R74" s="159"/>
    </row>
    <row r="75" spans="1:18" x14ac:dyDescent="0.3">
      <c r="A75" s="159"/>
      <c r="B75" s="159"/>
      <c r="C75" s="159"/>
      <c r="D75" s="159"/>
      <c r="E75" s="159"/>
      <c r="F75" s="159"/>
      <c r="G75" s="159"/>
      <c r="H75" s="159"/>
      <c r="I75" s="159"/>
      <c r="J75" s="159"/>
      <c r="K75" s="159"/>
      <c r="L75" s="159"/>
      <c r="M75" s="159"/>
      <c r="N75" s="159"/>
      <c r="O75" s="159"/>
      <c r="P75" s="159"/>
      <c r="Q75" s="159"/>
      <c r="R75" s="159"/>
    </row>
    <row r="76" spans="1:18" x14ac:dyDescent="0.3">
      <c r="B76" s="15" t="s">
        <v>52</v>
      </c>
      <c r="C76" s="16"/>
      <c r="D76" s="16"/>
      <c r="E76" s="16"/>
      <c r="F76" s="16"/>
      <c r="G76" s="16"/>
      <c r="H76" s="16"/>
      <c r="I76" s="16"/>
      <c r="J76" s="16"/>
      <c r="K76" s="16"/>
      <c r="L76" s="16"/>
      <c r="M76" s="16"/>
      <c r="N76" s="16"/>
      <c r="O76" s="16"/>
      <c r="P76" s="16"/>
      <c r="Q76" s="16"/>
      <c r="R76" s="16"/>
    </row>
    <row r="78" spans="1:18" x14ac:dyDescent="0.3">
      <c r="B78" s="5" t="s">
        <v>172</v>
      </c>
    </row>
    <row r="81" spans="1:18" ht="30.75" customHeight="1" x14ac:dyDescent="0.3">
      <c r="B81" s="27" t="s">
        <v>53</v>
      </c>
      <c r="C81" s="28" t="s">
        <v>54</v>
      </c>
      <c r="D81" s="83" t="s">
        <v>55</v>
      </c>
      <c r="E81" s="84" t="s">
        <v>56</v>
      </c>
      <c r="F81" s="84" t="s">
        <v>57</v>
      </c>
      <c r="G81" s="84" t="s">
        <v>58</v>
      </c>
      <c r="H81" s="85" t="s">
        <v>59</v>
      </c>
      <c r="I81" s="84" t="s">
        <v>30</v>
      </c>
      <c r="J81" s="31"/>
      <c r="K81" s="27" t="s">
        <v>53</v>
      </c>
      <c r="L81" s="28" t="s">
        <v>54</v>
      </c>
      <c r="M81" s="28" t="s">
        <v>55</v>
      </c>
      <c r="N81" s="29" t="s">
        <v>56</v>
      </c>
      <c r="O81" s="29" t="s">
        <v>57</v>
      </c>
      <c r="P81" s="29" t="s">
        <v>58</v>
      </c>
      <c r="Q81" s="30" t="s">
        <v>59</v>
      </c>
      <c r="R81" s="30" t="s">
        <v>30</v>
      </c>
    </row>
    <row r="82" spans="1:18" x14ac:dyDescent="0.3">
      <c r="A82" s="1"/>
      <c r="B82" s="118">
        <f>IF('group input'!D$12="None",0,IF(calculations!F3&gt;0,calculations!F3,0))</f>
        <v>0</v>
      </c>
      <c r="C82" s="119">
        <f>IF('group input'!D$12="None",0,IF(calculations!D3&gt;0,calculations!D3,0))</f>
        <v>0</v>
      </c>
      <c r="D82" s="120">
        <f>IF('group input'!D$12="None",0,IF(calculations!T3, calculations!T3,0))</f>
        <v>0</v>
      </c>
      <c r="E82" s="121">
        <f>IF(AND(calculations!E3&lt;&gt;0,$F$14&lt;&gt;"None"),'summary lookup and rates'!$C$5,0)</f>
        <v>0</v>
      </c>
      <c r="F82" s="122">
        <f>calculations!U3</f>
        <v>0</v>
      </c>
      <c r="G82" s="121">
        <f>IF(AND($F$15&lt;&gt;"None",calculations!E3&lt;&gt;0),'summary lookup and rates'!$C$6,0)</f>
        <v>0</v>
      </c>
      <c r="H82" s="122">
        <f>calculations!V3</f>
        <v>0</v>
      </c>
      <c r="I82" s="123">
        <f>SUM(F82,H82)</f>
        <v>0</v>
      </c>
      <c r="J82" s="124"/>
      <c r="K82" s="118">
        <f>IF('group input'!D$12="None",0,IF(calculations!F28&gt;0,calculations!F28,0))</f>
        <v>0</v>
      </c>
      <c r="L82" s="119">
        <f>IF('group input'!D$12="None",0,IF(calculations!D28&gt;0,calculations!D28,0))</f>
        <v>0</v>
      </c>
      <c r="M82" s="120">
        <f>IF('group input'!D$12="None",0,IF(calculations!T28, calculations!T28,0))</f>
        <v>0</v>
      </c>
      <c r="N82" s="121">
        <f>IF(AND(calculations!E28&lt;&gt;0,$F$14&lt;&gt;"None"),'summary lookup and rates'!$C$5,0)</f>
        <v>0</v>
      </c>
      <c r="O82" s="125">
        <f>calculations!U28</f>
        <v>0</v>
      </c>
      <c r="P82" s="126">
        <f>IF(AND($F$15&lt;&gt;"None",calculations!E28&lt;&gt;0),'summary lookup and rates'!$C$6,0)</f>
        <v>0</v>
      </c>
      <c r="Q82" s="125">
        <f>calculations!V28</f>
        <v>0</v>
      </c>
      <c r="R82" s="127">
        <f>SUM(Q82,O82)</f>
        <v>0</v>
      </c>
    </row>
    <row r="83" spans="1:18" x14ac:dyDescent="0.3">
      <c r="B83" s="118">
        <f>IF('group input'!D$12="None",0,IF(calculations!F4&gt;0,calculations!F4,0))</f>
        <v>0</v>
      </c>
      <c r="C83" s="119">
        <f>IF('group input'!D$12="None",0,IF(calculations!D4&gt;0,calculations!D4,0))</f>
        <v>0</v>
      </c>
      <c r="D83" s="120">
        <f>IF('group input'!D$12="None",0,IF(calculations!T4, calculations!T4,0))</f>
        <v>0</v>
      </c>
      <c r="E83" s="121">
        <f>IF(AND(calculations!E4&lt;&gt;0,$F$14&lt;&gt;"None"),'summary lookup and rates'!$C$5,0)</f>
        <v>0</v>
      </c>
      <c r="F83" s="122">
        <f>calculations!U4</f>
        <v>0</v>
      </c>
      <c r="G83" s="121">
        <f>IF(AND($F$15&lt;&gt;"None",calculations!E4&lt;&gt;0),'summary lookup and rates'!$C$6,0)</f>
        <v>0</v>
      </c>
      <c r="H83" s="122">
        <f>calculations!V4</f>
        <v>0</v>
      </c>
      <c r="I83" s="123">
        <f t="shared" ref="I83:I106" si="0">SUM(F83,H83)</f>
        <v>0</v>
      </c>
      <c r="J83" s="124"/>
      <c r="K83" s="118">
        <f>IF('group input'!D$12="None",0,IF(calculations!F29&gt;0,calculations!F29,0))</f>
        <v>0</v>
      </c>
      <c r="L83" s="119">
        <f>IF('group input'!D$12="None",0,IF(calculations!D29&gt;0,calculations!D29,0))</f>
        <v>0</v>
      </c>
      <c r="M83" s="120">
        <f>IF('group input'!D$12="None",0,IF(calculations!T29, calculations!T29,0))</f>
        <v>0</v>
      </c>
      <c r="N83" s="121">
        <f>IF(AND(calculations!E29&lt;&gt;0,$F$14&lt;&gt;"None"),'summary lookup and rates'!$C$5,0)</f>
        <v>0</v>
      </c>
      <c r="O83" s="128">
        <f>calculations!U29</f>
        <v>0</v>
      </c>
      <c r="P83" s="126">
        <f>IF(AND($F$15&lt;&gt;"None",calculations!E29&lt;&gt;0),'summary lookup and rates'!$C$6,0)</f>
        <v>0</v>
      </c>
      <c r="Q83" s="128">
        <f>calculations!V29</f>
        <v>0</v>
      </c>
      <c r="R83" s="129">
        <f t="shared" ref="R83:R106" si="1">SUM(Q83,O83)</f>
        <v>0</v>
      </c>
    </row>
    <row r="84" spans="1:18" x14ac:dyDescent="0.3">
      <c r="B84" s="118">
        <f>IF('group input'!D$12="None",0,IF(calculations!F5&gt;0,calculations!F5,0))</f>
        <v>0</v>
      </c>
      <c r="C84" s="119">
        <f>IF('group input'!D$12="None",0,IF(calculations!D5&gt;0,calculations!D5,0))</f>
        <v>0</v>
      </c>
      <c r="D84" s="120">
        <f>IF('group input'!D$12="None",0,IF(calculations!T5, calculations!T5,0))</f>
        <v>0</v>
      </c>
      <c r="E84" s="121">
        <f>IF(AND(calculations!E5&lt;&gt;0,$F$14&lt;&gt;"None"),'summary lookup and rates'!$C$5,0)</f>
        <v>0</v>
      </c>
      <c r="F84" s="122">
        <f>calculations!U5</f>
        <v>0</v>
      </c>
      <c r="G84" s="121">
        <f>IF(AND($F$15&lt;&gt;"None",calculations!E5&lt;&gt;0),'summary lookup and rates'!$C$6,0)</f>
        <v>0</v>
      </c>
      <c r="H84" s="122">
        <f>calculations!V5</f>
        <v>0</v>
      </c>
      <c r="I84" s="123">
        <f t="shared" si="0"/>
        <v>0</v>
      </c>
      <c r="J84" s="124"/>
      <c r="K84" s="118">
        <f>IF('group input'!D$12="None",0,IF(calculations!F30&gt;0,calculations!F30,0))</f>
        <v>0</v>
      </c>
      <c r="L84" s="119">
        <f>IF('group input'!D$12="None",0,IF(calculations!D30&gt;0,calculations!D30,0))</f>
        <v>0</v>
      </c>
      <c r="M84" s="120">
        <f>IF('group input'!D$12="None",0,IF(calculations!T30, calculations!T30,0))</f>
        <v>0</v>
      </c>
      <c r="N84" s="121">
        <f>IF(AND(calculations!E30&lt;&gt;0,$F$14&lt;&gt;"None"),'summary lookup and rates'!$C$5,0)</f>
        <v>0</v>
      </c>
      <c r="O84" s="128">
        <f>calculations!U30</f>
        <v>0</v>
      </c>
      <c r="P84" s="126">
        <f>IF(AND($F$15&lt;&gt;"None",calculations!E30&lt;&gt;0),'summary lookup and rates'!$C$6,0)</f>
        <v>0</v>
      </c>
      <c r="Q84" s="128">
        <f>calculations!V30</f>
        <v>0</v>
      </c>
      <c r="R84" s="129">
        <f t="shared" si="1"/>
        <v>0</v>
      </c>
    </row>
    <row r="85" spans="1:18" x14ac:dyDescent="0.3">
      <c r="B85" s="118">
        <f>IF('group input'!D$12="None",0,IF(calculations!F6&gt;0,calculations!F6,0))</f>
        <v>0</v>
      </c>
      <c r="C85" s="119">
        <f>IF('group input'!D$12="None",0,IF(calculations!D6&gt;0,calculations!D6,0))</f>
        <v>0</v>
      </c>
      <c r="D85" s="120">
        <f>IF('group input'!D$12="None",0,IF(calculations!T6, calculations!T6,0))</f>
        <v>0</v>
      </c>
      <c r="E85" s="121">
        <f>IF(AND(calculations!E6&lt;&gt;0,$F$14&lt;&gt;"None"),'summary lookup and rates'!$C$5,0)</f>
        <v>0</v>
      </c>
      <c r="F85" s="122">
        <f>calculations!U6</f>
        <v>0</v>
      </c>
      <c r="G85" s="121">
        <f>IF(AND($F$15&lt;&gt;"None",calculations!E6&lt;&gt;0),'summary lookup and rates'!$C$6,0)</f>
        <v>0</v>
      </c>
      <c r="H85" s="122">
        <f>calculations!V6</f>
        <v>0</v>
      </c>
      <c r="I85" s="123">
        <f t="shared" si="0"/>
        <v>0</v>
      </c>
      <c r="J85" s="124"/>
      <c r="K85" s="118">
        <f>IF('group input'!D$12="None",0,IF(calculations!F31&gt;0,calculations!F31,0))</f>
        <v>0</v>
      </c>
      <c r="L85" s="119">
        <f>IF('group input'!D$12="None",0,IF(calculations!D31&gt;0,calculations!D31,0))</f>
        <v>0</v>
      </c>
      <c r="M85" s="120">
        <f>IF('group input'!D$12="None",0,IF(calculations!T31, calculations!T31,0))</f>
        <v>0</v>
      </c>
      <c r="N85" s="121">
        <f>IF(AND(calculations!E31&lt;&gt;0,$F$14&lt;&gt;"None"),'summary lookup and rates'!$C$5,0)</f>
        <v>0</v>
      </c>
      <c r="O85" s="128">
        <f>calculations!U31</f>
        <v>0</v>
      </c>
      <c r="P85" s="126">
        <f>IF(AND($F$15&lt;&gt;"None",calculations!E31&lt;&gt;0),'summary lookup and rates'!$C$6,0)</f>
        <v>0</v>
      </c>
      <c r="Q85" s="128">
        <f>calculations!V31</f>
        <v>0</v>
      </c>
      <c r="R85" s="129">
        <f t="shared" si="1"/>
        <v>0</v>
      </c>
    </row>
    <row r="86" spans="1:18" x14ac:dyDescent="0.3">
      <c r="B86" s="118">
        <f>IF('group input'!D$12="None",0,IF(calculations!F7&gt;0,calculations!F7,0))</f>
        <v>0</v>
      </c>
      <c r="C86" s="119">
        <f>IF('group input'!D$12="None",0,IF(calculations!D7&gt;0,calculations!D7,0))</f>
        <v>0</v>
      </c>
      <c r="D86" s="120">
        <f>IF('group input'!D$12="None",0,IF(calculations!T7, calculations!T7,0))</f>
        <v>0</v>
      </c>
      <c r="E86" s="121">
        <f>IF(AND(calculations!E7&lt;&gt;0,$F$14&lt;&gt;"None"),'summary lookup and rates'!$C$5,0)</f>
        <v>0</v>
      </c>
      <c r="F86" s="122">
        <f>calculations!U7</f>
        <v>0</v>
      </c>
      <c r="G86" s="121">
        <f>IF(AND($F$15&lt;&gt;"None",calculations!E7&lt;&gt;0),'summary lookup and rates'!$C$6,0)</f>
        <v>0</v>
      </c>
      <c r="H86" s="122">
        <f>calculations!V7</f>
        <v>0</v>
      </c>
      <c r="I86" s="123">
        <f t="shared" si="0"/>
        <v>0</v>
      </c>
      <c r="J86" s="124"/>
      <c r="K86" s="118">
        <f>IF('group input'!D$12="None",0,IF(calculations!F32&gt;0,calculations!F32,0))</f>
        <v>0</v>
      </c>
      <c r="L86" s="119">
        <f>IF('group input'!D$12="None",0,IF(calculations!D32&gt;0,calculations!D32,0))</f>
        <v>0</v>
      </c>
      <c r="M86" s="120">
        <f>IF('group input'!D$12="None",0,IF(calculations!T32, calculations!T32,0))</f>
        <v>0</v>
      </c>
      <c r="N86" s="121">
        <f>IF(AND(calculations!E32&lt;&gt;0,$F$14&lt;&gt;"None"),'summary lookup and rates'!$C$5,0)</f>
        <v>0</v>
      </c>
      <c r="O86" s="128">
        <f>calculations!U32</f>
        <v>0</v>
      </c>
      <c r="P86" s="126">
        <f>IF(AND($F$15&lt;&gt;"None",calculations!E32&lt;&gt;0),'summary lookup and rates'!$C$6,0)</f>
        <v>0</v>
      </c>
      <c r="Q86" s="128">
        <f>calculations!V32</f>
        <v>0</v>
      </c>
      <c r="R86" s="129">
        <f t="shared" si="1"/>
        <v>0</v>
      </c>
    </row>
    <row r="87" spans="1:18" x14ac:dyDescent="0.3">
      <c r="B87" s="118">
        <f>IF('group input'!D$12="None",0,IF(calculations!F8&gt;0,calculations!F8,0))</f>
        <v>0</v>
      </c>
      <c r="C87" s="119">
        <f>IF('group input'!D$12="None",0,IF(calculations!D8&gt;0,calculations!D8,0))</f>
        <v>0</v>
      </c>
      <c r="D87" s="120">
        <f>IF('group input'!D$12="None",0,IF(calculations!T8, calculations!T8,0))</f>
        <v>0</v>
      </c>
      <c r="E87" s="121">
        <f>IF(AND(calculations!E8&lt;&gt;0,$F$14&lt;&gt;"None"),'summary lookup and rates'!$C$5,0)</f>
        <v>0</v>
      </c>
      <c r="F87" s="122">
        <f>calculations!U8</f>
        <v>0</v>
      </c>
      <c r="G87" s="121">
        <f>IF(AND($F$15&lt;&gt;"None",calculations!E8&lt;&gt;0),'summary lookup and rates'!$C$6,0)</f>
        <v>0</v>
      </c>
      <c r="H87" s="122">
        <f>calculations!V8</f>
        <v>0</v>
      </c>
      <c r="I87" s="123">
        <f t="shared" si="0"/>
        <v>0</v>
      </c>
      <c r="J87" s="124"/>
      <c r="K87" s="118">
        <f>IF('group input'!D$12="None",0,IF(calculations!F33&gt;0,calculations!F33,0))</f>
        <v>0</v>
      </c>
      <c r="L87" s="119">
        <f>IF('group input'!D$12="None",0,IF(calculations!D33&gt;0,calculations!D33,0))</f>
        <v>0</v>
      </c>
      <c r="M87" s="120">
        <f>IF('group input'!D$12="None",0,IF(calculations!T33, calculations!T33,0))</f>
        <v>0</v>
      </c>
      <c r="N87" s="121">
        <f>IF(AND(calculations!E33&lt;&gt;0,$F$14&lt;&gt;"None"),'summary lookup and rates'!$C$5,0)</f>
        <v>0</v>
      </c>
      <c r="O87" s="128">
        <f>calculations!U33</f>
        <v>0</v>
      </c>
      <c r="P87" s="126">
        <f>IF(AND($F$15&lt;&gt;"None",calculations!E33&lt;&gt;0),'summary lookup and rates'!$C$6,0)</f>
        <v>0</v>
      </c>
      <c r="Q87" s="128">
        <f>calculations!V33</f>
        <v>0</v>
      </c>
      <c r="R87" s="129">
        <f t="shared" si="1"/>
        <v>0</v>
      </c>
    </row>
    <row r="88" spans="1:18" x14ac:dyDescent="0.3">
      <c r="B88" s="118">
        <f>IF('group input'!D$12="None",0,IF(calculations!F9&gt;0,calculations!F9,0))</f>
        <v>0</v>
      </c>
      <c r="C88" s="119">
        <f>IF('group input'!D$12="None",0,IF(calculations!D9&gt;0,calculations!D9,0))</f>
        <v>0</v>
      </c>
      <c r="D88" s="120">
        <f>IF('group input'!D$12="None",0,IF(calculations!T9, calculations!T9,0))</f>
        <v>0</v>
      </c>
      <c r="E88" s="121">
        <f>IF(AND(calculations!E9&lt;&gt;0,$F$14&lt;&gt;"None"),'summary lookup and rates'!$C$5,0)</f>
        <v>0</v>
      </c>
      <c r="F88" s="122">
        <f>calculations!U9</f>
        <v>0</v>
      </c>
      <c r="G88" s="121">
        <f>IF(AND($F$15&lt;&gt;"None",calculations!E9&lt;&gt;0),'summary lookup and rates'!$C$6,0)</f>
        <v>0</v>
      </c>
      <c r="H88" s="122">
        <f>calculations!V9</f>
        <v>0</v>
      </c>
      <c r="I88" s="123">
        <f t="shared" si="0"/>
        <v>0</v>
      </c>
      <c r="J88" s="124"/>
      <c r="K88" s="118">
        <f>IF('group input'!D$12="None",0,IF(calculations!F34&gt;0,calculations!F34,0))</f>
        <v>0</v>
      </c>
      <c r="L88" s="119">
        <f>IF('group input'!D$12="None",0,IF(calculations!D34&gt;0,calculations!D34,0))</f>
        <v>0</v>
      </c>
      <c r="M88" s="120">
        <f>IF('group input'!D$12="None",0,IF(calculations!T34, calculations!T34,0))</f>
        <v>0</v>
      </c>
      <c r="N88" s="121">
        <f>IF(AND(calculations!E34&lt;&gt;0,$F$14&lt;&gt;"None"),'summary lookup and rates'!$C$5,0)</f>
        <v>0</v>
      </c>
      <c r="O88" s="128">
        <f>calculations!U34</f>
        <v>0</v>
      </c>
      <c r="P88" s="126">
        <f>IF(AND($F$15&lt;&gt;"None",calculations!E34&lt;&gt;0),'summary lookup and rates'!$C$6,0)</f>
        <v>0</v>
      </c>
      <c r="Q88" s="128">
        <f>calculations!V34</f>
        <v>0</v>
      </c>
      <c r="R88" s="129">
        <f t="shared" si="1"/>
        <v>0</v>
      </c>
    </row>
    <row r="89" spans="1:18" x14ac:dyDescent="0.3">
      <c r="B89" s="118">
        <f>IF('group input'!D$12="None",0,IF(calculations!F10&gt;0,calculations!F10,0))</f>
        <v>0</v>
      </c>
      <c r="C89" s="119">
        <f>IF('group input'!D$12="None",0,IF(calculations!D10&gt;0,calculations!D10,0))</f>
        <v>0</v>
      </c>
      <c r="D89" s="120">
        <f>IF('group input'!D$12="None",0,IF(calculations!T10, calculations!T10,0))</f>
        <v>0</v>
      </c>
      <c r="E89" s="121">
        <f>IF(AND(calculations!E10&lt;&gt;0,$F$14&lt;&gt;"None"),'summary lookup and rates'!$C$5,0)</f>
        <v>0</v>
      </c>
      <c r="F89" s="122">
        <f>calculations!U10</f>
        <v>0</v>
      </c>
      <c r="G89" s="121">
        <f>IF(AND($F$15&lt;&gt;"None",calculations!E10&lt;&gt;0),'summary lookup and rates'!$C$6,0)</f>
        <v>0</v>
      </c>
      <c r="H89" s="122">
        <f>calculations!V10</f>
        <v>0</v>
      </c>
      <c r="I89" s="123">
        <f t="shared" si="0"/>
        <v>0</v>
      </c>
      <c r="J89" s="124"/>
      <c r="K89" s="118">
        <f>IF('group input'!D$12="None",0,IF(calculations!F35&gt;0,calculations!F35,0))</f>
        <v>0</v>
      </c>
      <c r="L89" s="119">
        <f>IF('group input'!D$12="None",0,IF(calculations!D35&gt;0,calculations!D35,0))</f>
        <v>0</v>
      </c>
      <c r="M89" s="120">
        <f>IF('group input'!D$12="None",0,IF(calculations!T35, calculations!T35,0))</f>
        <v>0</v>
      </c>
      <c r="N89" s="121">
        <f>IF(AND(calculations!E35&lt;&gt;0,$F$14&lt;&gt;"None"),'summary lookup and rates'!$C$5,0)</f>
        <v>0</v>
      </c>
      <c r="O89" s="128">
        <f>calculations!U35</f>
        <v>0</v>
      </c>
      <c r="P89" s="126">
        <f>IF(AND($F$15&lt;&gt;"None",calculations!E35&lt;&gt;0),'summary lookup and rates'!$C$6,0)</f>
        <v>0</v>
      </c>
      <c r="Q89" s="128">
        <f>calculations!V35</f>
        <v>0</v>
      </c>
      <c r="R89" s="129">
        <f t="shared" si="1"/>
        <v>0</v>
      </c>
    </row>
    <row r="90" spans="1:18" x14ac:dyDescent="0.3">
      <c r="B90" s="118">
        <f>IF('group input'!D$12="None",0,IF(calculations!F11&gt;0,calculations!F11,0))</f>
        <v>0</v>
      </c>
      <c r="C90" s="119">
        <f>IF('group input'!D$12="None",0,IF(calculations!D11&gt;0,calculations!D11,0))</f>
        <v>0</v>
      </c>
      <c r="D90" s="120">
        <f>IF('group input'!D$12="None",0,IF(calculations!T11, calculations!T11,0))</f>
        <v>0</v>
      </c>
      <c r="E90" s="121">
        <f>IF(AND(calculations!E11&lt;&gt;0,$F$14&lt;&gt;"None"),'summary lookup and rates'!$C$5,0)</f>
        <v>0</v>
      </c>
      <c r="F90" s="122">
        <f>calculations!U11</f>
        <v>0</v>
      </c>
      <c r="G90" s="121">
        <f>IF(AND($F$15&lt;&gt;"None",calculations!E11&lt;&gt;0),'summary lookup and rates'!$C$6,0)</f>
        <v>0</v>
      </c>
      <c r="H90" s="122">
        <f>calculations!V11</f>
        <v>0</v>
      </c>
      <c r="I90" s="123">
        <f t="shared" si="0"/>
        <v>0</v>
      </c>
      <c r="J90" s="124"/>
      <c r="K90" s="118">
        <f>IF('group input'!D$12="None",0,IF(calculations!F36&gt;0,calculations!F36,0))</f>
        <v>0</v>
      </c>
      <c r="L90" s="119">
        <f>IF('group input'!D$12="None",0,IF(calculations!D36&gt;0,calculations!D36,0))</f>
        <v>0</v>
      </c>
      <c r="M90" s="120">
        <f>IF('group input'!D$12="None",0,IF(calculations!T36, calculations!T36,0))</f>
        <v>0</v>
      </c>
      <c r="N90" s="121">
        <f>IF(AND(calculations!E36&lt;&gt;0,$F$14&lt;&gt;"None"),'summary lookup and rates'!$C$5,0)</f>
        <v>0</v>
      </c>
      <c r="O90" s="128">
        <f>calculations!U36</f>
        <v>0</v>
      </c>
      <c r="P90" s="126">
        <f>IF(AND($F$15&lt;&gt;"None",calculations!E36&lt;&gt;0),'summary lookup and rates'!$C$6,0)</f>
        <v>0</v>
      </c>
      <c r="Q90" s="128">
        <f>calculations!V36</f>
        <v>0</v>
      </c>
      <c r="R90" s="129">
        <f t="shared" si="1"/>
        <v>0</v>
      </c>
    </row>
    <row r="91" spans="1:18" x14ac:dyDescent="0.3">
      <c r="B91" s="118">
        <f>IF('group input'!D$12="None",0,IF(calculations!F12&gt;0,calculations!F12,0))</f>
        <v>0</v>
      </c>
      <c r="C91" s="119">
        <f>IF('group input'!D$12="None",0,IF(calculations!D12&gt;0,calculations!D12,0))</f>
        <v>0</v>
      </c>
      <c r="D91" s="120">
        <f>IF('group input'!D$12="None",0,IF(calculations!T12, calculations!T12,0))</f>
        <v>0</v>
      </c>
      <c r="E91" s="121">
        <f>IF(AND(calculations!E12&lt;&gt;0,$F$14&lt;&gt;"None"),'summary lookup and rates'!$C$5,0)</f>
        <v>0</v>
      </c>
      <c r="F91" s="122">
        <f>calculations!U12</f>
        <v>0</v>
      </c>
      <c r="G91" s="121">
        <f>IF(AND($F$15&lt;&gt;"None",calculations!E12&lt;&gt;0),'summary lookup and rates'!$C$6,0)</f>
        <v>0</v>
      </c>
      <c r="H91" s="122">
        <f>calculations!V12</f>
        <v>0</v>
      </c>
      <c r="I91" s="123">
        <f t="shared" si="0"/>
        <v>0</v>
      </c>
      <c r="J91" s="124"/>
      <c r="K91" s="118">
        <f>IF('group input'!D$12="None",0,IF(calculations!F37&gt;0,calculations!F37,0))</f>
        <v>0</v>
      </c>
      <c r="L91" s="119">
        <f>IF('group input'!D$12="None",0,IF(calculations!D37&gt;0,calculations!D37,0))</f>
        <v>0</v>
      </c>
      <c r="M91" s="120">
        <f>IF('group input'!D$12="None",0,IF(calculations!T37, calculations!T37,0))</f>
        <v>0</v>
      </c>
      <c r="N91" s="121">
        <f>IF(AND(calculations!E37&lt;&gt;0,$F$14&lt;&gt;"None"),'summary lookup and rates'!$C$5,0)</f>
        <v>0</v>
      </c>
      <c r="O91" s="128">
        <f>calculations!U37</f>
        <v>0</v>
      </c>
      <c r="P91" s="126">
        <f>IF(AND($F$15&lt;&gt;"None",calculations!E37&lt;&gt;0),'summary lookup and rates'!$C$6,0)</f>
        <v>0</v>
      </c>
      <c r="Q91" s="128">
        <f>calculations!V37</f>
        <v>0</v>
      </c>
      <c r="R91" s="129">
        <f t="shared" si="1"/>
        <v>0</v>
      </c>
    </row>
    <row r="92" spans="1:18" x14ac:dyDescent="0.3">
      <c r="B92" s="118">
        <f>IF('group input'!D$12="None",0,IF(calculations!F13&gt;0,calculations!F13,0))</f>
        <v>0</v>
      </c>
      <c r="C92" s="119">
        <f>IF('group input'!D$12="None",0,IF(calculations!D13&gt;0,calculations!D13,0))</f>
        <v>0</v>
      </c>
      <c r="D92" s="120">
        <f>IF('group input'!D$12="None",0,IF(calculations!T13, calculations!T13,0))</f>
        <v>0</v>
      </c>
      <c r="E92" s="121">
        <f>IF(AND(calculations!E13&lt;&gt;0,$F$14&lt;&gt;"None"),'summary lookup and rates'!$C$5,0)</f>
        <v>0</v>
      </c>
      <c r="F92" s="122">
        <f>calculations!U13</f>
        <v>0</v>
      </c>
      <c r="G92" s="121">
        <f>IF(AND($F$15&lt;&gt;"None",calculations!E13&lt;&gt;0),'summary lookup and rates'!$C$6,0)</f>
        <v>0</v>
      </c>
      <c r="H92" s="122">
        <f>calculations!V13</f>
        <v>0</v>
      </c>
      <c r="I92" s="123">
        <f t="shared" si="0"/>
        <v>0</v>
      </c>
      <c r="J92" s="124"/>
      <c r="K92" s="118">
        <f>IF('group input'!D$12="None",0,IF(calculations!F38&gt;0,calculations!F38,0))</f>
        <v>0</v>
      </c>
      <c r="L92" s="119">
        <f>IF('group input'!D$12="None",0,IF(calculations!D38&gt;0,calculations!D38,0))</f>
        <v>0</v>
      </c>
      <c r="M92" s="120">
        <f>IF('group input'!D$12="None",0,IF(calculations!T38, calculations!T38,0))</f>
        <v>0</v>
      </c>
      <c r="N92" s="121">
        <f>IF(AND(calculations!E38&lt;&gt;0,$F$14&lt;&gt;"None"),'summary lookup and rates'!$C$5,0)</f>
        <v>0</v>
      </c>
      <c r="O92" s="128">
        <f>calculations!U38</f>
        <v>0</v>
      </c>
      <c r="P92" s="126">
        <f>IF(AND($F$15&lt;&gt;"None",calculations!E38&lt;&gt;0),'summary lookup and rates'!$C$6,0)</f>
        <v>0</v>
      </c>
      <c r="Q92" s="128">
        <f>calculations!V38</f>
        <v>0</v>
      </c>
      <c r="R92" s="129">
        <f t="shared" si="1"/>
        <v>0</v>
      </c>
    </row>
    <row r="93" spans="1:18" x14ac:dyDescent="0.3">
      <c r="B93" s="118">
        <f>IF('group input'!D$12="None",0,IF(calculations!F14&gt;0,calculations!F14,0))</f>
        <v>0</v>
      </c>
      <c r="C93" s="119">
        <f>IF('group input'!D$12="None",0,IF(calculations!D14&gt;0,calculations!D14,0))</f>
        <v>0</v>
      </c>
      <c r="D93" s="120">
        <f>IF('group input'!D$12="None",0,IF(calculations!T14, calculations!T14,0))</f>
        <v>0</v>
      </c>
      <c r="E93" s="121">
        <f>IF(AND(calculations!E14&lt;&gt;0,$F$14&lt;&gt;"None"),'summary lookup and rates'!$C$5,0)</f>
        <v>0</v>
      </c>
      <c r="F93" s="122">
        <f>calculations!U14</f>
        <v>0</v>
      </c>
      <c r="G93" s="121">
        <f>IF(AND($F$15&lt;&gt;"None",calculations!E14&lt;&gt;0),'summary lookup and rates'!$C$6,0)</f>
        <v>0</v>
      </c>
      <c r="H93" s="122">
        <f>calculations!V14</f>
        <v>0</v>
      </c>
      <c r="I93" s="123">
        <f t="shared" si="0"/>
        <v>0</v>
      </c>
      <c r="J93" s="124"/>
      <c r="K93" s="118">
        <f>IF('group input'!D$12="None",0,IF(calculations!F39&gt;0,calculations!F39,0))</f>
        <v>0</v>
      </c>
      <c r="L93" s="119">
        <f>IF('group input'!D$12="None",0,IF(calculations!D39&gt;0,calculations!D39,0))</f>
        <v>0</v>
      </c>
      <c r="M93" s="120">
        <f>IF('group input'!D$12="None",0,IF(calculations!T39, calculations!T39,0))</f>
        <v>0</v>
      </c>
      <c r="N93" s="121">
        <f>IF(AND(calculations!E39&lt;&gt;0,$F$14&lt;&gt;"None"),'summary lookup and rates'!$C$5,0)</f>
        <v>0</v>
      </c>
      <c r="O93" s="128">
        <f>calculations!U39</f>
        <v>0</v>
      </c>
      <c r="P93" s="126">
        <f>IF(AND($F$15&lt;&gt;"None",calculations!E39&lt;&gt;0),'summary lookup and rates'!$C$6,0)</f>
        <v>0</v>
      </c>
      <c r="Q93" s="128">
        <f>calculations!V39</f>
        <v>0</v>
      </c>
      <c r="R93" s="129">
        <f t="shared" si="1"/>
        <v>0</v>
      </c>
    </row>
    <row r="94" spans="1:18" x14ac:dyDescent="0.3">
      <c r="B94" s="118">
        <f>IF('group input'!D$12="None",0,IF(calculations!F15&gt;0,calculations!F15,0))</f>
        <v>0</v>
      </c>
      <c r="C94" s="119">
        <f>IF('group input'!D$12="None",0,IF(calculations!D15&gt;0,calculations!D15,0))</f>
        <v>0</v>
      </c>
      <c r="D94" s="120">
        <f>IF('group input'!D$12="None",0,IF(calculations!T15, calculations!T15,0))</f>
        <v>0</v>
      </c>
      <c r="E94" s="121">
        <f>IF(AND(calculations!E15&lt;&gt;0,$F$14&lt;&gt;"None"),'summary lookup and rates'!$C$5,0)</f>
        <v>0</v>
      </c>
      <c r="F94" s="122">
        <f>calculations!U15</f>
        <v>0</v>
      </c>
      <c r="G94" s="121">
        <f>IF(AND($F$15&lt;&gt;"None",calculations!E15&lt;&gt;0),'summary lookup and rates'!$C$6,0)</f>
        <v>0</v>
      </c>
      <c r="H94" s="122">
        <f>calculations!V15</f>
        <v>0</v>
      </c>
      <c r="I94" s="123">
        <f t="shared" si="0"/>
        <v>0</v>
      </c>
      <c r="J94" s="124"/>
      <c r="K94" s="118">
        <f>IF('group input'!D$12="None",0,IF(calculations!F40&gt;0,calculations!F40,0))</f>
        <v>0</v>
      </c>
      <c r="L94" s="119">
        <f>IF('group input'!D$12="None",0,IF(calculations!D40&gt;0,calculations!D40,0))</f>
        <v>0</v>
      </c>
      <c r="M94" s="120">
        <f>IF('group input'!D$12="None",0,IF(calculations!T40, calculations!T40,0))</f>
        <v>0</v>
      </c>
      <c r="N94" s="121">
        <f>IF(AND(calculations!E40&lt;&gt;0,$F$14&lt;&gt;"None"),'summary lookup and rates'!$C$5,0)</f>
        <v>0</v>
      </c>
      <c r="O94" s="128">
        <f>calculations!U40</f>
        <v>0</v>
      </c>
      <c r="P94" s="126">
        <f>IF(AND($F$15&lt;&gt;"None",calculations!E40&lt;&gt;0),'summary lookup and rates'!$C$6,0)</f>
        <v>0</v>
      </c>
      <c r="Q94" s="128">
        <f>calculations!V40</f>
        <v>0</v>
      </c>
      <c r="R94" s="129">
        <f t="shared" si="1"/>
        <v>0</v>
      </c>
    </row>
    <row r="95" spans="1:18" x14ac:dyDescent="0.3">
      <c r="B95" s="118">
        <f>IF('group input'!D$12="None",0,IF(calculations!F16&gt;0,calculations!F16,0))</f>
        <v>0</v>
      </c>
      <c r="C95" s="119">
        <f>IF('group input'!D$12="None",0,IF(calculations!D16&gt;0,calculations!D16,0))</f>
        <v>0</v>
      </c>
      <c r="D95" s="120">
        <f>IF('group input'!D$12="None",0,IF(calculations!T16, calculations!T16,0))</f>
        <v>0</v>
      </c>
      <c r="E95" s="121">
        <f>IF(AND(calculations!E16&lt;&gt;0,$F$14&lt;&gt;"None"),'summary lookup and rates'!$C$5,0)</f>
        <v>0</v>
      </c>
      <c r="F95" s="122">
        <f>calculations!U16</f>
        <v>0</v>
      </c>
      <c r="G95" s="121">
        <f>IF(AND($F$15&lt;&gt;"None",calculations!E16&lt;&gt;0),'summary lookup and rates'!$C$6,0)</f>
        <v>0</v>
      </c>
      <c r="H95" s="122">
        <f>calculations!V16</f>
        <v>0</v>
      </c>
      <c r="I95" s="123">
        <f t="shared" si="0"/>
        <v>0</v>
      </c>
      <c r="J95" s="124"/>
      <c r="K95" s="118">
        <f>IF('group input'!D$12="None",0,IF(calculations!F41&gt;0,calculations!F41,0))</f>
        <v>0</v>
      </c>
      <c r="L95" s="119">
        <f>IF('group input'!D$12="None",0,IF(calculations!D41&gt;0,calculations!D41,0))</f>
        <v>0</v>
      </c>
      <c r="M95" s="120">
        <f>IF('group input'!D$12="None",0,IF(calculations!T41, calculations!T41,0))</f>
        <v>0</v>
      </c>
      <c r="N95" s="121">
        <f>IF(AND(calculations!E41&lt;&gt;0,$F$14&lt;&gt;"None"),'summary lookup and rates'!$C$5,0)</f>
        <v>0</v>
      </c>
      <c r="O95" s="128">
        <f>calculations!U41</f>
        <v>0</v>
      </c>
      <c r="P95" s="126">
        <f>IF(AND($F$15&lt;&gt;"None",calculations!E41&lt;&gt;0),'summary lookup and rates'!$C$6,0)</f>
        <v>0</v>
      </c>
      <c r="Q95" s="128">
        <f>calculations!V41</f>
        <v>0</v>
      </c>
      <c r="R95" s="129">
        <f t="shared" si="1"/>
        <v>0</v>
      </c>
    </row>
    <row r="96" spans="1:18" x14ac:dyDescent="0.3">
      <c r="B96" s="118">
        <f>IF('group input'!D$12="None",0,IF(calculations!F17&gt;0,calculations!F17,0))</f>
        <v>0</v>
      </c>
      <c r="C96" s="119">
        <f>IF('group input'!D$12="None",0,IF(calculations!D17&gt;0,calculations!D17,0))</f>
        <v>0</v>
      </c>
      <c r="D96" s="120">
        <f>IF('group input'!D$12="None",0,IF(calculations!T17, calculations!T17,0))</f>
        <v>0</v>
      </c>
      <c r="E96" s="121">
        <f>IF(AND(calculations!E17&lt;&gt;0,$F$14&lt;&gt;"None"),'summary lookup and rates'!$C$5,0)</f>
        <v>0</v>
      </c>
      <c r="F96" s="122">
        <f>calculations!U17</f>
        <v>0</v>
      </c>
      <c r="G96" s="121">
        <f>IF(AND($F$15&lt;&gt;"None",calculations!E17&lt;&gt;0),'summary lookup and rates'!$C$6,0)</f>
        <v>0</v>
      </c>
      <c r="H96" s="122">
        <f>calculations!V17</f>
        <v>0</v>
      </c>
      <c r="I96" s="123">
        <f t="shared" si="0"/>
        <v>0</v>
      </c>
      <c r="J96" s="124"/>
      <c r="K96" s="118">
        <f>IF('group input'!D$12="None",0,IF(calculations!F42&gt;0,calculations!F42,0))</f>
        <v>0</v>
      </c>
      <c r="L96" s="119">
        <f>IF('group input'!D$12="None",0,IF(calculations!D42&gt;0,calculations!D42,0))</f>
        <v>0</v>
      </c>
      <c r="M96" s="120">
        <f>IF('group input'!D$12="None",0,IF(calculations!T42, calculations!T42,0))</f>
        <v>0</v>
      </c>
      <c r="N96" s="121">
        <f>IF(AND(calculations!E42&lt;&gt;0,$F$14&lt;&gt;"None"),'summary lookup and rates'!$C$5,0)</f>
        <v>0</v>
      </c>
      <c r="O96" s="128">
        <f>calculations!U42</f>
        <v>0</v>
      </c>
      <c r="P96" s="126">
        <f>IF(AND($F$15&lt;&gt;"None",calculations!E42&lt;&gt;0),'summary lookup and rates'!$C$6,0)</f>
        <v>0</v>
      </c>
      <c r="Q96" s="128">
        <f>calculations!V42</f>
        <v>0</v>
      </c>
      <c r="R96" s="129">
        <f t="shared" si="1"/>
        <v>0</v>
      </c>
    </row>
    <row r="97" spans="2:18" x14ac:dyDescent="0.3">
      <c r="B97" s="118">
        <f>IF('group input'!D$12="None",0,IF(calculations!F18&gt;0,calculations!F18,0))</f>
        <v>0</v>
      </c>
      <c r="C97" s="119">
        <f>IF('group input'!D$12="None",0,IF(calculations!D18&gt;0,calculations!D18,0))</f>
        <v>0</v>
      </c>
      <c r="D97" s="120">
        <f>IF('group input'!D$12="None",0,IF(calculations!T18, calculations!T18,0))</f>
        <v>0</v>
      </c>
      <c r="E97" s="121">
        <f>IF(AND(calculations!E18&lt;&gt;0,$F$14&lt;&gt;"None"),'summary lookup and rates'!$C$5,0)</f>
        <v>0</v>
      </c>
      <c r="F97" s="122">
        <f>calculations!U18</f>
        <v>0</v>
      </c>
      <c r="G97" s="121">
        <f>IF(AND($F$15&lt;&gt;"None",calculations!E18&lt;&gt;0),'summary lookup and rates'!$C$6,0)</f>
        <v>0</v>
      </c>
      <c r="H97" s="122">
        <f>calculations!V18</f>
        <v>0</v>
      </c>
      <c r="I97" s="123">
        <f t="shared" si="0"/>
        <v>0</v>
      </c>
      <c r="J97" s="124"/>
      <c r="K97" s="118">
        <f>IF('group input'!D$12="None",0,IF(calculations!F43&gt;0,calculations!F43,0))</f>
        <v>0</v>
      </c>
      <c r="L97" s="119">
        <f>IF('group input'!D$12="None",0,IF(calculations!D43&gt;0,calculations!D43,0))</f>
        <v>0</v>
      </c>
      <c r="M97" s="120">
        <f>IF('group input'!D$12="None",0,IF(calculations!T43, calculations!T43,0))</f>
        <v>0</v>
      </c>
      <c r="N97" s="121">
        <f>IF(AND(calculations!E43&lt;&gt;0,$F$14&lt;&gt;"None"),'summary lookup and rates'!$C$5,0)</f>
        <v>0</v>
      </c>
      <c r="O97" s="128">
        <f>calculations!U43</f>
        <v>0</v>
      </c>
      <c r="P97" s="126">
        <f>IF(AND($F$15&lt;&gt;"None",calculations!E43&lt;&gt;0),'summary lookup and rates'!$C$6,0)</f>
        <v>0</v>
      </c>
      <c r="Q97" s="128">
        <f>calculations!V43</f>
        <v>0</v>
      </c>
      <c r="R97" s="129">
        <f t="shared" si="1"/>
        <v>0</v>
      </c>
    </row>
    <row r="98" spans="2:18" x14ac:dyDescent="0.3">
      <c r="B98" s="118">
        <f>IF('group input'!D$12="None",0,IF(calculations!F19&gt;0,calculations!F19,0))</f>
        <v>0</v>
      </c>
      <c r="C98" s="119">
        <f>IF('group input'!D$12="None",0,IF(calculations!D19&gt;0,calculations!D19,0))</f>
        <v>0</v>
      </c>
      <c r="D98" s="120">
        <f>IF('group input'!D$12="None",0,IF(calculations!T19, calculations!T19,0))</f>
        <v>0</v>
      </c>
      <c r="E98" s="121">
        <f>IF(AND(calculations!E19&lt;&gt;0,$F$14&lt;&gt;"None"),'summary lookup and rates'!$C$5,0)</f>
        <v>0</v>
      </c>
      <c r="F98" s="122">
        <f>calculations!U19</f>
        <v>0</v>
      </c>
      <c r="G98" s="121">
        <f>IF(AND($F$15&lt;&gt;"None",calculations!E19&lt;&gt;0),'summary lookup and rates'!$C$6,0)</f>
        <v>0</v>
      </c>
      <c r="H98" s="122">
        <f>calculations!V19</f>
        <v>0</v>
      </c>
      <c r="I98" s="123">
        <f t="shared" si="0"/>
        <v>0</v>
      </c>
      <c r="J98" s="124"/>
      <c r="K98" s="118">
        <f>IF('group input'!D$12="None",0,IF(calculations!F44&gt;0,calculations!F44,0))</f>
        <v>0</v>
      </c>
      <c r="L98" s="119">
        <f>IF('group input'!D$12="None",0,IF(calculations!D44&gt;0,calculations!D44,0))</f>
        <v>0</v>
      </c>
      <c r="M98" s="120">
        <f>IF('group input'!D$12="None",0,IF(calculations!T44, calculations!T44,0))</f>
        <v>0</v>
      </c>
      <c r="N98" s="121">
        <f>IF(AND(calculations!E44&lt;&gt;0,$F$14&lt;&gt;"None"),'summary lookup and rates'!$C$5,0)</f>
        <v>0</v>
      </c>
      <c r="O98" s="128">
        <f>calculations!U44</f>
        <v>0</v>
      </c>
      <c r="P98" s="126">
        <f>IF(AND($F$15&lt;&gt;"None",calculations!E44&lt;&gt;0),'summary lookup and rates'!$C$6,0)</f>
        <v>0</v>
      </c>
      <c r="Q98" s="128">
        <f>calculations!V44</f>
        <v>0</v>
      </c>
      <c r="R98" s="129">
        <f t="shared" si="1"/>
        <v>0</v>
      </c>
    </row>
    <row r="99" spans="2:18" x14ac:dyDescent="0.3">
      <c r="B99" s="118">
        <f>IF('group input'!D$12="None",0,IF(calculations!F20&gt;0,calculations!F20,0))</f>
        <v>0</v>
      </c>
      <c r="C99" s="119">
        <f>IF('group input'!D$12="None",0,IF(calculations!D20&gt;0,calculations!D20,0))</f>
        <v>0</v>
      </c>
      <c r="D99" s="120">
        <f>IF('group input'!D$12="None",0,IF(calculations!T20, calculations!T20,0))</f>
        <v>0</v>
      </c>
      <c r="E99" s="121">
        <f>IF(AND(calculations!E20&lt;&gt;0,$F$14&lt;&gt;"None"),'summary lookup and rates'!$C$5,0)</f>
        <v>0</v>
      </c>
      <c r="F99" s="122">
        <f>calculations!U20</f>
        <v>0</v>
      </c>
      <c r="G99" s="121">
        <f>IF(AND($F$15&lt;&gt;"None",calculations!E20&lt;&gt;0),'summary lookup and rates'!$C$6,0)</f>
        <v>0</v>
      </c>
      <c r="H99" s="122">
        <f>calculations!V20</f>
        <v>0</v>
      </c>
      <c r="I99" s="123">
        <f t="shared" si="0"/>
        <v>0</v>
      </c>
      <c r="J99" s="124"/>
      <c r="K99" s="118">
        <f>IF('group input'!D$12="None",0,IF(calculations!F45&gt;0,calculations!F45,0))</f>
        <v>0</v>
      </c>
      <c r="L99" s="119">
        <f>IF('group input'!D$12="None",0,IF(calculations!D45&gt;0,calculations!D45,0))</f>
        <v>0</v>
      </c>
      <c r="M99" s="120">
        <f>IF('group input'!D$12="None",0,IF(calculations!T45, calculations!T45,0))</f>
        <v>0</v>
      </c>
      <c r="N99" s="121">
        <f>IF(AND(calculations!E45&lt;&gt;0,$F$14&lt;&gt;"None"),'summary lookup and rates'!$C$5,0)</f>
        <v>0</v>
      </c>
      <c r="O99" s="128">
        <f>calculations!U45</f>
        <v>0</v>
      </c>
      <c r="P99" s="126">
        <f>IF(AND($F$15&lt;&gt;"None",calculations!E45&lt;&gt;0),'summary lookup and rates'!$C$6,0)</f>
        <v>0</v>
      </c>
      <c r="Q99" s="128">
        <f>calculations!V45</f>
        <v>0</v>
      </c>
      <c r="R99" s="129">
        <f t="shared" si="1"/>
        <v>0</v>
      </c>
    </row>
    <row r="100" spans="2:18" x14ac:dyDescent="0.3">
      <c r="B100" s="118">
        <f>IF('group input'!D$12="None",0,IF(calculations!F21&gt;0,calculations!F21,0))</f>
        <v>0</v>
      </c>
      <c r="C100" s="119">
        <f>IF('group input'!D$12="None",0,IF(calculations!D21&gt;0,calculations!D21,0))</f>
        <v>0</v>
      </c>
      <c r="D100" s="120">
        <f>IF('group input'!D$12="None",0,IF(calculations!T21, calculations!T21,0))</f>
        <v>0</v>
      </c>
      <c r="E100" s="121">
        <f>IF(AND(calculations!E21&lt;&gt;0,$F$14&lt;&gt;"None"),'summary lookup and rates'!$C$5,0)</f>
        <v>0</v>
      </c>
      <c r="F100" s="122">
        <f>calculations!U21</f>
        <v>0</v>
      </c>
      <c r="G100" s="121">
        <f>IF(AND($F$15&lt;&gt;"None",calculations!E21&lt;&gt;0),'summary lookup and rates'!$C$6,0)</f>
        <v>0</v>
      </c>
      <c r="H100" s="122">
        <f>calculations!V21</f>
        <v>0</v>
      </c>
      <c r="I100" s="123">
        <f t="shared" si="0"/>
        <v>0</v>
      </c>
      <c r="J100" s="124"/>
      <c r="K100" s="118">
        <f>IF('group input'!D$12="None",0,IF(calculations!F46&gt;0,calculations!F46,0))</f>
        <v>0</v>
      </c>
      <c r="L100" s="119">
        <f>IF('group input'!D$12="None",0,IF(calculations!D46&gt;0,calculations!D46,0))</f>
        <v>0</v>
      </c>
      <c r="M100" s="120">
        <f>IF('group input'!D$12="None",0,IF(calculations!T46, calculations!T46,0))</f>
        <v>0</v>
      </c>
      <c r="N100" s="121">
        <f>IF(AND(calculations!E46&lt;&gt;0,$F$14&lt;&gt;"None"),'summary lookup and rates'!$C$5,0)</f>
        <v>0</v>
      </c>
      <c r="O100" s="128">
        <f>calculations!U46</f>
        <v>0</v>
      </c>
      <c r="P100" s="126">
        <f>IF(AND($F$15&lt;&gt;"None",calculations!E46&lt;&gt;0),'summary lookup and rates'!$C$6,0)</f>
        <v>0</v>
      </c>
      <c r="Q100" s="128">
        <f>calculations!V46</f>
        <v>0</v>
      </c>
      <c r="R100" s="129">
        <f t="shared" si="1"/>
        <v>0</v>
      </c>
    </row>
    <row r="101" spans="2:18" x14ac:dyDescent="0.3">
      <c r="B101" s="118">
        <f>IF('group input'!D$12="None",0,IF(calculations!F22&gt;0,calculations!F22,0))</f>
        <v>0</v>
      </c>
      <c r="C101" s="119">
        <f>IF('group input'!D$12="None",0,IF(calculations!D22&gt;0,calculations!D22,0))</f>
        <v>0</v>
      </c>
      <c r="D101" s="120">
        <f>IF('group input'!D$12="None",0,IF(calculations!T22, calculations!T22,0))</f>
        <v>0</v>
      </c>
      <c r="E101" s="121">
        <f>IF(AND(calculations!E22&lt;&gt;0,$F$14&lt;&gt;"None"),'summary lookup and rates'!$C$5,0)</f>
        <v>0</v>
      </c>
      <c r="F101" s="122">
        <f>calculations!U22</f>
        <v>0</v>
      </c>
      <c r="G101" s="121">
        <f>IF(AND($F$15&lt;&gt;"None",calculations!E22&lt;&gt;0),'summary lookup and rates'!$C$6,0)</f>
        <v>0</v>
      </c>
      <c r="H101" s="122">
        <f>calculations!V22</f>
        <v>0</v>
      </c>
      <c r="I101" s="123">
        <f t="shared" si="0"/>
        <v>0</v>
      </c>
      <c r="J101" s="124"/>
      <c r="K101" s="118">
        <f>IF('group input'!D$12="None",0,IF(calculations!F47&gt;0,calculations!F47,0))</f>
        <v>0</v>
      </c>
      <c r="L101" s="119">
        <f>IF('group input'!D$12="None",0,IF(calculations!D47&gt;0,calculations!D47,0))</f>
        <v>0</v>
      </c>
      <c r="M101" s="120">
        <f>IF('group input'!D$12="None",0,IF(calculations!T47, calculations!T47,0))</f>
        <v>0</v>
      </c>
      <c r="N101" s="121">
        <f>IF(AND(calculations!E47&lt;&gt;0,$F$14&lt;&gt;"None"),'summary lookup and rates'!$C$5,0)</f>
        <v>0</v>
      </c>
      <c r="O101" s="128">
        <f>calculations!U47</f>
        <v>0</v>
      </c>
      <c r="P101" s="126">
        <f>IF(AND($F$15&lt;&gt;"None",calculations!E47&lt;&gt;0),'summary lookup and rates'!$C$6,0)</f>
        <v>0</v>
      </c>
      <c r="Q101" s="128">
        <f>calculations!V47</f>
        <v>0</v>
      </c>
      <c r="R101" s="129">
        <f t="shared" si="1"/>
        <v>0</v>
      </c>
    </row>
    <row r="102" spans="2:18" x14ac:dyDescent="0.3">
      <c r="B102" s="118">
        <f>IF('group input'!D$12="None",0,IF(calculations!F23&gt;0,calculations!F23,0))</f>
        <v>0</v>
      </c>
      <c r="C102" s="119">
        <f>IF('group input'!D$12="None",0,IF(calculations!D23&gt;0,calculations!D23,0))</f>
        <v>0</v>
      </c>
      <c r="D102" s="120">
        <f>IF('group input'!D$12="None",0,IF(calculations!T23, calculations!T23,0))</f>
        <v>0</v>
      </c>
      <c r="E102" s="121">
        <f>IF(AND(calculations!E23&lt;&gt;0,$F$14&lt;&gt;"None"),'summary lookup and rates'!$C$5,0)</f>
        <v>0</v>
      </c>
      <c r="F102" s="122">
        <f>calculations!U23</f>
        <v>0</v>
      </c>
      <c r="G102" s="121">
        <f>IF(AND($F$15&lt;&gt;"None",calculations!E23&lt;&gt;0),'summary lookup and rates'!$C$6,0)</f>
        <v>0</v>
      </c>
      <c r="H102" s="122">
        <f>calculations!V23</f>
        <v>0</v>
      </c>
      <c r="I102" s="123">
        <f t="shared" si="0"/>
        <v>0</v>
      </c>
      <c r="J102" s="124"/>
      <c r="K102" s="118">
        <f>IF('group input'!D$12="None",0,IF(calculations!F48&gt;0,calculations!F48,0))</f>
        <v>0</v>
      </c>
      <c r="L102" s="119">
        <f>IF('group input'!D$12="None",0,IF(calculations!D48&gt;0,calculations!D48,0))</f>
        <v>0</v>
      </c>
      <c r="M102" s="120">
        <f>IF('group input'!D$12="None",0,IF(calculations!T48, calculations!T48,0))</f>
        <v>0</v>
      </c>
      <c r="N102" s="121">
        <f>IF(AND(calculations!E48&lt;&gt;0,$F$14&lt;&gt;"None"),'summary lookup and rates'!$C$5,0)</f>
        <v>0</v>
      </c>
      <c r="O102" s="128">
        <f>calculations!U48</f>
        <v>0</v>
      </c>
      <c r="P102" s="126">
        <f>IF(AND($F$15&lt;&gt;"None",calculations!E48&lt;&gt;0),'summary lookup and rates'!$C$6,0)</f>
        <v>0</v>
      </c>
      <c r="Q102" s="128">
        <f>calculations!V48</f>
        <v>0</v>
      </c>
      <c r="R102" s="129">
        <f t="shared" si="1"/>
        <v>0</v>
      </c>
    </row>
    <row r="103" spans="2:18" x14ac:dyDescent="0.3">
      <c r="B103" s="118">
        <f>IF('group input'!D$12="None",0,IF(calculations!F24&gt;0,calculations!F24,0))</f>
        <v>0</v>
      </c>
      <c r="C103" s="119">
        <f>IF('group input'!D$12="None",0,IF(calculations!D24&gt;0,calculations!D24,0))</f>
        <v>0</v>
      </c>
      <c r="D103" s="120">
        <f>IF('group input'!D$12="None",0,IF(calculations!T24, calculations!T24,0))</f>
        <v>0</v>
      </c>
      <c r="E103" s="121">
        <f>IF(AND(calculations!E24&lt;&gt;0,$F$14&lt;&gt;"None"),'summary lookup and rates'!$C$5,0)</f>
        <v>0</v>
      </c>
      <c r="F103" s="122">
        <f>calculations!U24</f>
        <v>0</v>
      </c>
      <c r="G103" s="121">
        <f>IF(AND($F$15&lt;&gt;"None",calculations!E24&lt;&gt;0),'summary lookup and rates'!$C$6,0)</f>
        <v>0</v>
      </c>
      <c r="H103" s="122">
        <f>calculations!V24</f>
        <v>0</v>
      </c>
      <c r="I103" s="123">
        <f t="shared" si="0"/>
        <v>0</v>
      </c>
      <c r="J103" s="124"/>
      <c r="K103" s="118">
        <f>IF('group input'!D$12="None",0,IF(calculations!F49&gt;0,calculations!F49,0))</f>
        <v>0</v>
      </c>
      <c r="L103" s="119">
        <f>IF('group input'!D$12="None",0,IF(calculations!D49&gt;0,calculations!D49,0))</f>
        <v>0</v>
      </c>
      <c r="M103" s="120">
        <f>IF('group input'!D$12="None",0,IF(calculations!T49, calculations!T49,0))</f>
        <v>0</v>
      </c>
      <c r="N103" s="121">
        <f>IF(AND(calculations!E49&lt;&gt;0,$F$14&lt;&gt;"None"),'summary lookup and rates'!$C$5,0)</f>
        <v>0</v>
      </c>
      <c r="O103" s="128">
        <f>calculations!U49</f>
        <v>0</v>
      </c>
      <c r="P103" s="126">
        <f>IF(AND($F$15&lt;&gt;"None",calculations!E49&lt;&gt;0),'summary lookup and rates'!$C$6,0)</f>
        <v>0</v>
      </c>
      <c r="Q103" s="128">
        <f>calculations!V49</f>
        <v>0</v>
      </c>
      <c r="R103" s="129">
        <f t="shared" si="1"/>
        <v>0</v>
      </c>
    </row>
    <row r="104" spans="2:18" x14ac:dyDescent="0.3">
      <c r="B104" s="118">
        <f>IF('group input'!D$12="None",0,IF(calculations!F25&gt;0,calculations!F25,0))</f>
        <v>0</v>
      </c>
      <c r="C104" s="119">
        <f>IF('group input'!D$12="None",0,IF(calculations!D25&gt;0,calculations!D25,0))</f>
        <v>0</v>
      </c>
      <c r="D104" s="120">
        <f>IF('group input'!D$12="None",0,IF(calculations!T25, calculations!T25,0))</f>
        <v>0</v>
      </c>
      <c r="E104" s="121">
        <f>IF(AND(calculations!E25&lt;&gt;0,$F$14&lt;&gt;"None"),'summary lookup and rates'!$C$5,0)</f>
        <v>0</v>
      </c>
      <c r="F104" s="122">
        <f>calculations!U25</f>
        <v>0</v>
      </c>
      <c r="G104" s="121">
        <f>IF(AND($F$15&lt;&gt;"None",calculations!E25&lt;&gt;0),'summary lookup and rates'!$C$6,0)</f>
        <v>0</v>
      </c>
      <c r="H104" s="122">
        <f>calculations!V25</f>
        <v>0</v>
      </c>
      <c r="I104" s="123">
        <f t="shared" si="0"/>
        <v>0</v>
      </c>
      <c r="J104" s="124"/>
      <c r="K104" s="118">
        <f>IF('group input'!D$12="None",0,IF(calculations!F50&gt;0,calculations!F50,0))</f>
        <v>0</v>
      </c>
      <c r="L104" s="119">
        <f>IF('group input'!D$12="None",0,IF(calculations!D50&gt;0,calculations!D50,0))</f>
        <v>0</v>
      </c>
      <c r="M104" s="120">
        <f>IF('group input'!D$12="None",0,IF(calculations!T50, calculations!T50,0))</f>
        <v>0</v>
      </c>
      <c r="N104" s="121">
        <f>IF(AND(calculations!E50&lt;&gt;0,$F$14&lt;&gt;"None"),'summary lookup and rates'!$C$5,0)</f>
        <v>0</v>
      </c>
      <c r="O104" s="128">
        <f>calculations!U50</f>
        <v>0</v>
      </c>
      <c r="P104" s="126">
        <f>IF(AND($F$15&lt;&gt;"None",calculations!E50&lt;&gt;0),'summary lookup and rates'!$C$6,0)</f>
        <v>0</v>
      </c>
      <c r="Q104" s="128">
        <f>calculations!V50</f>
        <v>0</v>
      </c>
      <c r="R104" s="129">
        <f t="shared" si="1"/>
        <v>0</v>
      </c>
    </row>
    <row r="105" spans="2:18" x14ac:dyDescent="0.3">
      <c r="B105" s="118">
        <f>IF('group input'!D$12="None",0,IF(calculations!F26&gt;0,calculations!F26,0))</f>
        <v>0</v>
      </c>
      <c r="C105" s="119">
        <f>IF('group input'!D$12="None",0,IF(calculations!D26&gt;0,calculations!D26,0))</f>
        <v>0</v>
      </c>
      <c r="D105" s="120">
        <f>IF('group input'!D$12="None",0,IF(calculations!T26, calculations!T26,0))</f>
        <v>0</v>
      </c>
      <c r="E105" s="121">
        <f>IF(AND(calculations!E26&lt;&gt;0,$F$14&lt;&gt;"None"),'summary lookup and rates'!$C$5,0)</f>
        <v>0</v>
      </c>
      <c r="F105" s="122">
        <f>calculations!U26</f>
        <v>0</v>
      </c>
      <c r="G105" s="121">
        <f>IF(AND($F$15&lt;&gt;"None",calculations!E26&lt;&gt;0),'summary lookup and rates'!$C$6,0)</f>
        <v>0</v>
      </c>
      <c r="H105" s="122">
        <f>calculations!V26</f>
        <v>0</v>
      </c>
      <c r="I105" s="123">
        <f t="shared" si="0"/>
        <v>0</v>
      </c>
      <c r="J105" s="124"/>
      <c r="K105" s="118">
        <f>IF('group input'!D$12="None",0,IF(calculations!F51&gt;0,calculations!F51,0))</f>
        <v>0</v>
      </c>
      <c r="L105" s="119">
        <f>IF('group input'!D$12="None",0,IF(calculations!D51&gt;0,calculations!D51,0))</f>
        <v>0</v>
      </c>
      <c r="M105" s="120">
        <f>IF('group input'!D$12="None",0,IF(calculations!T51, calculations!T51,0))</f>
        <v>0</v>
      </c>
      <c r="N105" s="121">
        <f>IF(AND(calculations!E51&lt;&gt;0,$F$14&lt;&gt;"None"),'summary lookup and rates'!$C$5,0)</f>
        <v>0</v>
      </c>
      <c r="O105" s="128">
        <f>calculations!U51</f>
        <v>0</v>
      </c>
      <c r="P105" s="126">
        <f>IF(AND($F$15&lt;&gt;"None",calculations!E51&lt;&gt;0),'summary lookup and rates'!$C$6,0)</f>
        <v>0</v>
      </c>
      <c r="Q105" s="128">
        <f>calculations!V51</f>
        <v>0</v>
      </c>
      <c r="R105" s="129">
        <f t="shared" si="1"/>
        <v>0</v>
      </c>
    </row>
    <row r="106" spans="2:18" x14ac:dyDescent="0.3">
      <c r="B106" s="118">
        <f>IF('group input'!D$12="None",0,IF(calculations!F27&gt;0,calculations!F27,0))</f>
        <v>0</v>
      </c>
      <c r="C106" s="119">
        <f>IF('group input'!D$12="None",0,IF(calculations!D27&gt;0,calculations!D27,0))</f>
        <v>0</v>
      </c>
      <c r="D106" s="120">
        <f>IF('group input'!D$12="None",0,IF(calculations!T27, calculations!T27,0))</f>
        <v>0</v>
      </c>
      <c r="E106" s="121">
        <f>IF(AND(calculations!E27&lt;&gt;0,$F$14&lt;&gt;"None"),'summary lookup and rates'!$C$5,0)</f>
        <v>0</v>
      </c>
      <c r="F106" s="122">
        <f>calculations!U27</f>
        <v>0</v>
      </c>
      <c r="G106" s="121">
        <f>IF(AND($F$15&lt;&gt;"None",calculations!E27&lt;&gt;0),'summary lookup and rates'!$C$6,0)</f>
        <v>0</v>
      </c>
      <c r="H106" s="122">
        <f>calculations!V27</f>
        <v>0</v>
      </c>
      <c r="I106" s="123">
        <f t="shared" si="0"/>
        <v>0</v>
      </c>
      <c r="J106" s="124"/>
      <c r="K106" s="118">
        <f>IF('group input'!D$12="None",0,IF(calculations!F52&gt;0,calculations!F52,0))</f>
        <v>0</v>
      </c>
      <c r="L106" s="119">
        <f>IF('group input'!D$12="None",0,IF(calculations!D52&gt;0,calculations!D52,0))</f>
        <v>0</v>
      </c>
      <c r="M106" s="120">
        <f>IF('group input'!D$12="None",0,IF(calculations!T52, calculations!T52,0))</f>
        <v>0</v>
      </c>
      <c r="N106" s="121">
        <f>IF(AND(calculations!E52&lt;&gt;0,$F$14&lt;&gt;"None"),'summary lookup and rates'!$C$5,0)</f>
        <v>0</v>
      </c>
      <c r="O106" s="128">
        <f>calculations!U52</f>
        <v>0</v>
      </c>
      <c r="P106" s="126">
        <f>IF(AND($F$15&lt;&gt;"None",calculations!E52&lt;&gt;0),'summary lookup and rates'!$C$6,0)</f>
        <v>0</v>
      </c>
      <c r="Q106" s="128">
        <f>calculations!V52</f>
        <v>0</v>
      </c>
      <c r="R106" s="129">
        <f t="shared" si="1"/>
        <v>0</v>
      </c>
    </row>
    <row r="107" spans="2:18" x14ac:dyDescent="0.3">
      <c r="L107" s="24"/>
      <c r="M107" s="33"/>
    </row>
    <row r="108" spans="2:18" x14ac:dyDescent="0.3">
      <c r="B108" s="34"/>
      <c r="C108" s="35" t="s">
        <v>60</v>
      </c>
      <c r="D108" s="34"/>
      <c r="E108" s="34"/>
      <c r="F108" s="34"/>
      <c r="G108" s="34"/>
    </row>
    <row r="109" spans="2:18" x14ac:dyDescent="0.3">
      <c r="B109" s="34"/>
      <c r="C109" s="34"/>
      <c r="D109" s="34"/>
      <c r="E109" s="36" t="s">
        <v>61</v>
      </c>
      <c r="F109" s="114">
        <f>SUM(F82:F106,O82:O106)</f>
        <v>0</v>
      </c>
      <c r="G109" s="34"/>
      <c r="H109" s="111"/>
    </row>
    <row r="110" spans="2:18" x14ac:dyDescent="0.3">
      <c r="B110" s="34"/>
      <c r="C110" s="34"/>
      <c r="D110" s="34"/>
      <c r="E110" s="36" t="s">
        <v>62</v>
      </c>
      <c r="F110" s="114">
        <f>SUM(H82:H106,Q82:Q106)</f>
        <v>0</v>
      </c>
      <c r="G110" s="34"/>
    </row>
    <row r="111" spans="2:18" ht="15" thickBot="1" x14ac:dyDescent="0.35">
      <c r="B111" s="34"/>
      <c r="C111" s="34"/>
      <c r="D111" s="34"/>
      <c r="E111" s="36" t="s">
        <v>63</v>
      </c>
      <c r="F111" s="115">
        <f>SUM(F109:F110)</f>
        <v>0</v>
      </c>
      <c r="G111" s="34"/>
    </row>
    <row r="112" spans="2:18" ht="15" thickTop="1" x14ac:dyDescent="0.3"/>
    <row r="117" spans="2:18" x14ac:dyDescent="0.3">
      <c r="B117" s="15" t="s">
        <v>64</v>
      </c>
      <c r="C117" s="16"/>
      <c r="D117" s="16"/>
      <c r="E117" s="16"/>
      <c r="F117" s="16"/>
      <c r="G117" s="16"/>
      <c r="H117" s="16"/>
      <c r="I117" s="66"/>
      <c r="J117" s="66"/>
      <c r="K117" s="66"/>
      <c r="L117" s="66"/>
      <c r="M117" s="66"/>
      <c r="N117" s="66"/>
      <c r="O117" s="66"/>
      <c r="P117" s="66"/>
      <c r="Q117" s="66"/>
      <c r="R117" s="66"/>
    </row>
    <row r="119" spans="2:18" ht="15" thickBot="1" x14ac:dyDescent="0.35">
      <c r="B119" s="5" t="s">
        <v>171</v>
      </c>
    </row>
    <row r="120" spans="2:18" ht="15" thickBot="1" x14ac:dyDescent="0.35">
      <c r="B120" s="5" t="s">
        <v>65</v>
      </c>
      <c r="D120" s="82" t="str">
        <f>'group input'!D18</f>
        <v>No</v>
      </c>
    </row>
    <row r="122" spans="2:18" ht="27.6" x14ac:dyDescent="0.3">
      <c r="B122" s="27" t="s">
        <v>53</v>
      </c>
      <c r="C122" s="28" t="s">
        <v>54</v>
      </c>
      <c r="D122" s="29" t="s">
        <v>66</v>
      </c>
      <c r="F122" s="37" t="s">
        <v>53</v>
      </c>
      <c r="G122" s="28" t="s">
        <v>54</v>
      </c>
      <c r="H122" s="30" t="s">
        <v>66</v>
      </c>
    </row>
    <row r="123" spans="2:18" x14ac:dyDescent="0.3">
      <c r="B123" s="118">
        <f>IF('group input'!D$18="No",0,IF(calculations!F3&gt;0,calculations!F3,0))</f>
        <v>0</v>
      </c>
      <c r="C123" s="118">
        <f>IF('group input'!D$18="No",0,IF(calculations!D3&gt;0,calculations!D3,0))</f>
        <v>0</v>
      </c>
      <c r="D123" s="130">
        <f>IF(C123&gt;0,'summary lookup and rates'!C$7,0)</f>
        <v>0</v>
      </c>
      <c r="E123" s="131"/>
      <c r="F123" s="118">
        <f>IF('group input'!D$18="No",0,IF(calculations!F28&gt;0,calculations!F28,0))</f>
        <v>0</v>
      </c>
      <c r="G123" s="118">
        <f>IF('group input'!D$18="No",0,IF(calculations!D28&gt;0,calculations!D28,0))</f>
        <v>0</v>
      </c>
      <c r="H123" s="132">
        <f>IF(G123&gt;0,'summary lookup and rates'!C$7,0)</f>
        <v>0</v>
      </c>
    </row>
    <row r="124" spans="2:18" x14ac:dyDescent="0.3">
      <c r="B124" s="118">
        <f>IF('group input'!D$18="No",0,IF(calculations!F4&gt;0,calculations!F4,0))</f>
        <v>0</v>
      </c>
      <c r="C124" s="118">
        <f>IF('group input'!D$18="No",0,IF(calculations!D4&gt;0,calculations!D4,0))</f>
        <v>0</v>
      </c>
      <c r="D124" s="130">
        <f>IF(C124&gt;0,'summary lookup and rates'!C$7,0)</f>
        <v>0</v>
      </c>
      <c r="E124" s="131"/>
      <c r="F124" s="118">
        <f>IF('group input'!D$18="No",0,IF(calculations!F29&gt;0,calculations!F29,0))</f>
        <v>0</v>
      </c>
      <c r="G124" s="118">
        <f>IF('group input'!D$18="No",0,IF(calculations!D29&gt;0,calculations!D29,0))</f>
        <v>0</v>
      </c>
      <c r="H124" s="132">
        <f>IF(G124&gt;0,'summary lookup and rates'!C$7,0)</f>
        <v>0</v>
      </c>
    </row>
    <row r="125" spans="2:18" x14ac:dyDescent="0.3">
      <c r="B125" s="118">
        <f>IF('group input'!D$18="No",0,IF(calculations!F5&gt;0,calculations!F5,0))</f>
        <v>0</v>
      </c>
      <c r="C125" s="118">
        <f>IF('group input'!D$18="No",0,IF(calculations!D5&gt;0,calculations!D5,0))</f>
        <v>0</v>
      </c>
      <c r="D125" s="130">
        <f>IF(C125&gt;0,'summary lookup and rates'!C$7,0)</f>
        <v>0</v>
      </c>
      <c r="E125" s="131"/>
      <c r="F125" s="118">
        <f>IF('group input'!D$18="No",0,IF(calculations!F30&gt;0,calculations!F30,0))</f>
        <v>0</v>
      </c>
      <c r="G125" s="118">
        <f>IF('group input'!D$18="No",0,IF(calculations!D30&gt;0,calculations!D30,0))</f>
        <v>0</v>
      </c>
      <c r="H125" s="132">
        <f>IF(G125&gt;0,'summary lookup and rates'!C$7,0)</f>
        <v>0</v>
      </c>
    </row>
    <row r="126" spans="2:18" x14ac:dyDescent="0.3">
      <c r="B126" s="118">
        <f>IF('group input'!D$18="No",0,IF(calculations!F6&gt;0,calculations!F6,0))</f>
        <v>0</v>
      </c>
      <c r="C126" s="118">
        <f>IF('group input'!D$18="No",0,IF(calculations!D6&gt;0,calculations!D6,0))</f>
        <v>0</v>
      </c>
      <c r="D126" s="130">
        <f>IF(C126&gt;0,'summary lookup and rates'!C$7,0)</f>
        <v>0</v>
      </c>
      <c r="E126" s="131"/>
      <c r="F126" s="118">
        <f>IF('group input'!D$18="No",0,IF(calculations!F31&gt;0,calculations!F31,0))</f>
        <v>0</v>
      </c>
      <c r="G126" s="118">
        <f>IF('group input'!D$18="No",0,IF(calculations!D31&gt;0,calculations!D31,0))</f>
        <v>0</v>
      </c>
      <c r="H126" s="132">
        <f>IF(G126&gt;0,'summary lookup and rates'!C$7,0)</f>
        <v>0</v>
      </c>
    </row>
    <row r="127" spans="2:18" x14ac:dyDescent="0.3">
      <c r="B127" s="118">
        <f>IF('group input'!D$18="No",0,IF(calculations!F7&gt;0,calculations!F7,0))</f>
        <v>0</v>
      </c>
      <c r="C127" s="118">
        <f>IF('group input'!D$18="No",0,IF(calculations!D7&gt;0,calculations!D7,0))</f>
        <v>0</v>
      </c>
      <c r="D127" s="130">
        <f>IF(C127&gt;0,'summary lookup and rates'!C$7,0)</f>
        <v>0</v>
      </c>
      <c r="E127" s="131"/>
      <c r="F127" s="118">
        <f>IF('group input'!D$18="No",0,IF(calculations!F32&gt;0,calculations!F32,0))</f>
        <v>0</v>
      </c>
      <c r="G127" s="118">
        <f>IF('group input'!D$18="No",0,IF(calculations!D32&gt;0,calculations!D32,0))</f>
        <v>0</v>
      </c>
      <c r="H127" s="132">
        <f>IF(G127&gt;0,'summary lookup and rates'!C$7,0)</f>
        <v>0</v>
      </c>
    </row>
    <row r="128" spans="2:18" x14ac:dyDescent="0.3">
      <c r="B128" s="118">
        <f>IF('group input'!D$18="No",0,IF(calculations!F8&gt;0,calculations!F8,0))</f>
        <v>0</v>
      </c>
      <c r="C128" s="118">
        <f>IF('group input'!D$18="No",0,IF(calculations!D8&gt;0,calculations!D8,0))</f>
        <v>0</v>
      </c>
      <c r="D128" s="130">
        <f>IF(C128&gt;0,'summary lookup and rates'!C$7,0)</f>
        <v>0</v>
      </c>
      <c r="E128" s="131"/>
      <c r="F128" s="118">
        <f>IF('group input'!D$18="No",0,IF(calculations!F33&gt;0,calculations!F33,0))</f>
        <v>0</v>
      </c>
      <c r="G128" s="118">
        <f>IF('group input'!D$18="No",0,IF(calculations!D33&gt;0,calculations!D33,0))</f>
        <v>0</v>
      </c>
      <c r="H128" s="132">
        <f>IF(G128&gt;0,'summary lookup and rates'!C$7,0)</f>
        <v>0</v>
      </c>
    </row>
    <row r="129" spans="2:8" x14ac:dyDescent="0.3">
      <c r="B129" s="118">
        <f>IF('group input'!D$18="No",0,IF(calculations!F9&gt;0,calculations!F9,0))</f>
        <v>0</v>
      </c>
      <c r="C129" s="118">
        <f>IF('group input'!D$18="No",0,IF(calculations!D9&gt;0,calculations!D9,0))</f>
        <v>0</v>
      </c>
      <c r="D129" s="130">
        <f>IF(C129&gt;0,'summary lookup and rates'!C$7,0)</f>
        <v>0</v>
      </c>
      <c r="E129" s="131"/>
      <c r="F129" s="118">
        <f>IF('group input'!D$18="No",0,IF(calculations!F34&gt;0,calculations!F34,0))</f>
        <v>0</v>
      </c>
      <c r="G129" s="118">
        <f>IF('group input'!D$18="No",0,IF(calculations!D34&gt;0,calculations!D34,0))</f>
        <v>0</v>
      </c>
      <c r="H129" s="132">
        <f>IF(G129&gt;0,'summary lookup and rates'!C$7,0)</f>
        <v>0</v>
      </c>
    </row>
    <row r="130" spans="2:8" x14ac:dyDescent="0.3">
      <c r="B130" s="118">
        <f>IF('group input'!D$18="No",0,IF(calculations!F10&gt;0,calculations!F10,0))</f>
        <v>0</v>
      </c>
      <c r="C130" s="118">
        <f>IF('group input'!D$18="No",0,IF(calculations!D10&gt;0,calculations!D10,0))</f>
        <v>0</v>
      </c>
      <c r="D130" s="130">
        <f>IF(C130&gt;0,'summary lookup and rates'!C$7,0)</f>
        <v>0</v>
      </c>
      <c r="E130" s="131"/>
      <c r="F130" s="118">
        <f>IF('group input'!D$18="No",0,IF(calculations!F35&gt;0,calculations!F35,0))</f>
        <v>0</v>
      </c>
      <c r="G130" s="118">
        <f>IF('group input'!D$18="No",0,IF(calculations!D35&gt;0,calculations!D35,0))</f>
        <v>0</v>
      </c>
      <c r="H130" s="132">
        <f>IF(G130&gt;0,'summary lookup and rates'!C$7,0)</f>
        <v>0</v>
      </c>
    </row>
    <row r="131" spans="2:8" x14ac:dyDescent="0.3">
      <c r="B131" s="118">
        <f>IF('group input'!D$18="No",0,IF(calculations!F11&gt;0,calculations!F11,0))</f>
        <v>0</v>
      </c>
      <c r="C131" s="118">
        <f>IF('group input'!D$18="No",0,IF(calculations!D11&gt;0,calculations!D11,0))</f>
        <v>0</v>
      </c>
      <c r="D131" s="130">
        <f>IF(C131&gt;0,'summary lookup and rates'!C$7,0)</f>
        <v>0</v>
      </c>
      <c r="E131" s="131"/>
      <c r="F131" s="118">
        <f>IF('group input'!D$18="No",0,IF(calculations!F36&gt;0,calculations!F36,0))</f>
        <v>0</v>
      </c>
      <c r="G131" s="118">
        <f>IF('group input'!D$18="No",0,IF(calculations!D36&gt;0,calculations!D36,0))</f>
        <v>0</v>
      </c>
      <c r="H131" s="132">
        <f>IF(G131&gt;0,'summary lookup and rates'!C$7,0)</f>
        <v>0</v>
      </c>
    </row>
    <row r="132" spans="2:8" x14ac:dyDescent="0.3">
      <c r="B132" s="118">
        <f>IF('group input'!D$18="No",0,IF(calculations!F12&gt;0,calculations!F12,0))</f>
        <v>0</v>
      </c>
      <c r="C132" s="118">
        <f>IF('group input'!D$18="No",0,IF(calculations!D12&gt;0,calculations!D12,0))</f>
        <v>0</v>
      </c>
      <c r="D132" s="130">
        <f>IF(C132&gt;0,'summary lookup and rates'!C$7,0)</f>
        <v>0</v>
      </c>
      <c r="E132" s="131"/>
      <c r="F132" s="118">
        <f>IF('group input'!D$18="No",0,IF(calculations!F37&gt;0,calculations!F37,0))</f>
        <v>0</v>
      </c>
      <c r="G132" s="118">
        <f>IF('group input'!D$18="No",0,IF(calculations!D37&gt;0,calculations!D37,0))</f>
        <v>0</v>
      </c>
      <c r="H132" s="132">
        <f>IF(G132&gt;0,'summary lookup and rates'!C$7,0)</f>
        <v>0</v>
      </c>
    </row>
    <row r="133" spans="2:8" x14ac:dyDescent="0.3">
      <c r="B133" s="118">
        <f>IF('group input'!D$18="No",0,IF(calculations!F13&gt;0,calculations!F13,0))</f>
        <v>0</v>
      </c>
      <c r="C133" s="118">
        <f>IF('group input'!D$18="No",0,IF(calculations!D13&gt;0,calculations!D13,0))</f>
        <v>0</v>
      </c>
      <c r="D133" s="130">
        <f>IF(C133&gt;0,'summary lookup and rates'!C$7,0)</f>
        <v>0</v>
      </c>
      <c r="E133" s="131"/>
      <c r="F133" s="118">
        <f>IF('group input'!D$18="No",0,IF(calculations!F38&gt;0,calculations!F38,0))</f>
        <v>0</v>
      </c>
      <c r="G133" s="118">
        <f>IF('group input'!D$18="No",0,IF(calculations!D38&gt;0,calculations!D38,0))</f>
        <v>0</v>
      </c>
      <c r="H133" s="132">
        <f>IF(G133&gt;0,'summary lookup and rates'!C$7,0)</f>
        <v>0</v>
      </c>
    </row>
    <row r="134" spans="2:8" x14ac:dyDescent="0.3">
      <c r="B134" s="118">
        <f>IF('group input'!D$18="No",0,IF(calculations!F14&gt;0,calculations!F14,0))</f>
        <v>0</v>
      </c>
      <c r="C134" s="118">
        <f>IF('group input'!D$18="No",0,IF(calculations!D14&gt;0,calculations!D14,0))</f>
        <v>0</v>
      </c>
      <c r="D134" s="130">
        <f>IF(C134&gt;0,'summary lookup and rates'!C$7,0)</f>
        <v>0</v>
      </c>
      <c r="E134" s="131"/>
      <c r="F134" s="118">
        <f>IF('group input'!D$18="No",0,IF(calculations!F39&gt;0,calculations!F39,0))</f>
        <v>0</v>
      </c>
      <c r="G134" s="118">
        <f>IF('group input'!D$18="No",0,IF(calculations!D39&gt;0,calculations!D39,0))</f>
        <v>0</v>
      </c>
      <c r="H134" s="132">
        <f>IF(G134&gt;0,'summary lookup and rates'!C$7,0)</f>
        <v>0</v>
      </c>
    </row>
    <row r="135" spans="2:8" x14ac:dyDescent="0.3">
      <c r="B135" s="118">
        <f>IF('group input'!D$18="No",0,IF(calculations!F15&gt;0,calculations!F15,0))</f>
        <v>0</v>
      </c>
      <c r="C135" s="118">
        <f>IF('group input'!D$18="No",0,IF(calculations!D15&gt;0,calculations!D15,0))</f>
        <v>0</v>
      </c>
      <c r="D135" s="130">
        <f>IF(C135&gt;0,'summary lookup and rates'!C$7,0)</f>
        <v>0</v>
      </c>
      <c r="E135" s="131"/>
      <c r="F135" s="118">
        <f>IF('group input'!D$18="No",0,IF(calculations!F40&gt;0,calculations!F40,0))</f>
        <v>0</v>
      </c>
      <c r="G135" s="118">
        <f>IF('group input'!D$18="No",0,IF(calculations!D40&gt;0,calculations!D40,0))</f>
        <v>0</v>
      </c>
      <c r="H135" s="132">
        <f>IF(G135&gt;0,'summary lookup and rates'!C$7,0)</f>
        <v>0</v>
      </c>
    </row>
    <row r="136" spans="2:8" x14ac:dyDescent="0.3">
      <c r="B136" s="118">
        <f>IF('group input'!D$18="No",0,IF(calculations!F16&gt;0,calculations!F16,0))</f>
        <v>0</v>
      </c>
      <c r="C136" s="118">
        <f>IF('group input'!D$18="No",0,IF(calculations!D16&gt;0,calculations!D16,0))</f>
        <v>0</v>
      </c>
      <c r="D136" s="130">
        <f>IF(C136&gt;0,'summary lookup and rates'!C$7,0)</f>
        <v>0</v>
      </c>
      <c r="E136" s="131"/>
      <c r="F136" s="118">
        <f>IF('group input'!D$18="No",0,IF(calculations!F41&gt;0,calculations!F41,0))</f>
        <v>0</v>
      </c>
      <c r="G136" s="118">
        <f>IF('group input'!D$18="No",0,IF(calculations!D41&gt;0,calculations!D41,0))</f>
        <v>0</v>
      </c>
      <c r="H136" s="132">
        <f>IF(G136&gt;0,'summary lookup and rates'!C$7,0)</f>
        <v>0</v>
      </c>
    </row>
    <row r="137" spans="2:8" x14ac:dyDescent="0.3">
      <c r="B137" s="118">
        <f>IF('group input'!D$18="No",0,IF(calculations!F17&gt;0,calculations!F17,0))</f>
        <v>0</v>
      </c>
      <c r="C137" s="118">
        <f>IF('group input'!D$18="No",0,IF(calculations!D17&gt;0,calculations!D17,0))</f>
        <v>0</v>
      </c>
      <c r="D137" s="130">
        <f>IF(C137&gt;0,'summary lookup and rates'!C$7,0)</f>
        <v>0</v>
      </c>
      <c r="E137" s="131"/>
      <c r="F137" s="118">
        <f>IF('group input'!D$18="No",0,IF(calculations!F42&gt;0,calculations!F42,0))</f>
        <v>0</v>
      </c>
      <c r="G137" s="118">
        <f>IF('group input'!D$18="No",0,IF(calculations!D42&gt;0,calculations!D42,0))</f>
        <v>0</v>
      </c>
      <c r="H137" s="132">
        <f>IF(G137&gt;0,'summary lookup and rates'!C$7,0)</f>
        <v>0</v>
      </c>
    </row>
    <row r="138" spans="2:8" x14ac:dyDescent="0.3">
      <c r="B138" s="118">
        <f>IF('group input'!D$18="No",0,IF(calculations!F18&gt;0,calculations!F18,0))</f>
        <v>0</v>
      </c>
      <c r="C138" s="118">
        <f>IF('group input'!D$18="No",0,IF(calculations!D18&gt;0,calculations!D18,0))</f>
        <v>0</v>
      </c>
      <c r="D138" s="130">
        <f>IF(C138&gt;0,'summary lookup and rates'!C$7,0)</f>
        <v>0</v>
      </c>
      <c r="E138" s="131"/>
      <c r="F138" s="118">
        <f>IF('group input'!D$18="No",0,IF(calculations!F43&gt;0,calculations!F43,0))</f>
        <v>0</v>
      </c>
      <c r="G138" s="118">
        <f>IF('group input'!D$18="No",0,IF(calculations!D43&gt;0,calculations!D43,0))</f>
        <v>0</v>
      </c>
      <c r="H138" s="132">
        <f>IF(G138&gt;0,'summary lookup and rates'!C$7,0)</f>
        <v>0</v>
      </c>
    </row>
    <row r="139" spans="2:8" x14ac:dyDescent="0.3">
      <c r="B139" s="118">
        <f>IF('group input'!D$18="No",0,IF(calculations!F19&gt;0,calculations!F19,0))</f>
        <v>0</v>
      </c>
      <c r="C139" s="118">
        <f>IF('group input'!D$18="No",0,IF(calculations!D19&gt;0,calculations!D19,0))</f>
        <v>0</v>
      </c>
      <c r="D139" s="130">
        <f>IF(C139&gt;0,'summary lookup and rates'!C$7,0)</f>
        <v>0</v>
      </c>
      <c r="E139" s="131"/>
      <c r="F139" s="118">
        <f>IF('group input'!D$18="No",0,IF(calculations!F44&gt;0,calculations!F44,0))</f>
        <v>0</v>
      </c>
      <c r="G139" s="118">
        <f>IF('group input'!D$18="No",0,IF(calculations!D44&gt;0,calculations!D44,0))</f>
        <v>0</v>
      </c>
      <c r="H139" s="132">
        <f>IF(G139&gt;0,'summary lookup and rates'!C$7,0)</f>
        <v>0</v>
      </c>
    </row>
    <row r="140" spans="2:8" x14ac:dyDescent="0.3">
      <c r="B140" s="118">
        <f>IF('group input'!D$18="No",0,IF(calculations!F20&gt;0,calculations!F20,0))</f>
        <v>0</v>
      </c>
      <c r="C140" s="118">
        <f>IF('group input'!D$18="No",0,IF(calculations!D20&gt;0,calculations!D20,0))</f>
        <v>0</v>
      </c>
      <c r="D140" s="130">
        <f>IF(C140&gt;0,'summary lookup and rates'!C$7,0)</f>
        <v>0</v>
      </c>
      <c r="E140" s="131"/>
      <c r="F140" s="118">
        <f>IF('group input'!D$18="No",0,IF(calculations!F45&gt;0,calculations!F45,0))</f>
        <v>0</v>
      </c>
      <c r="G140" s="118">
        <f>IF('group input'!D$18="No",0,IF(calculations!D45&gt;0,calculations!D45,0))</f>
        <v>0</v>
      </c>
      <c r="H140" s="132">
        <f>IF(G140&gt;0,'summary lookup and rates'!C$7,0)</f>
        <v>0</v>
      </c>
    </row>
    <row r="141" spans="2:8" x14ac:dyDescent="0.3">
      <c r="B141" s="118">
        <f>IF('group input'!D$18="No",0,IF(calculations!F21&gt;0,calculations!F21,0))</f>
        <v>0</v>
      </c>
      <c r="C141" s="118">
        <f>IF('group input'!D$18="No",0,IF(calculations!D21&gt;0,calculations!D21,0))</f>
        <v>0</v>
      </c>
      <c r="D141" s="130">
        <f>IF(C141&gt;0,'summary lookup and rates'!C$7,0)</f>
        <v>0</v>
      </c>
      <c r="E141" s="131"/>
      <c r="F141" s="118">
        <f>IF('group input'!D$18="No",0,IF(calculations!F46&gt;0,calculations!F46,0))</f>
        <v>0</v>
      </c>
      <c r="G141" s="118">
        <f>IF('group input'!D$18="No",0,IF(calculations!D46&gt;0,calculations!D46,0))</f>
        <v>0</v>
      </c>
      <c r="H141" s="132">
        <f>IF(G141&gt;0,'summary lookup and rates'!C$7,0)</f>
        <v>0</v>
      </c>
    </row>
    <row r="142" spans="2:8" x14ac:dyDescent="0.3">
      <c r="B142" s="118">
        <f>IF('group input'!D$18="No",0,IF(calculations!F22&gt;0,calculations!F22,0))</f>
        <v>0</v>
      </c>
      <c r="C142" s="118">
        <f>IF('group input'!D$18="No",0,IF(calculations!D22&gt;0,calculations!D22,0))</f>
        <v>0</v>
      </c>
      <c r="D142" s="130">
        <f>IF(C142&gt;0,'summary lookup and rates'!C$7,0)</f>
        <v>0</v>
      </c>
      <c r="E142" s="131"/>
      <c r="F142" s="118">
        <f>IF('group input'!D$18="No",0,IF(calculations!F47&gt;0,calculations!F47,0))</f>
        <v>0</v>
      </c>
      <c r="G142" s="118">
        <f>IF('group input'!D$18="No",0,IF(calculations!D47&gt;0,calculations!D47,0))</f>
        <v>0</v>
      </c>
      <c r="H142" s="132">
        <f>IF(G142&gt;0,'summary lookup and rates'!C$7,0)</f>
        <v>0</v>
      </c>
    </row>
    <row r="143" spans="2:8" x14ac:dyDescent="0.3">
      <c r="B143" s="118">
        <f>IF('group input'!D$18="No",0,IF(calculations!F23&gt;0,calculations!F23,0))</f>
        <v>0</v>
      </c>
      <c r="C143" s="118">
        <f>IF('group input'!D$18="No",0,IF(calculations!D23&gt;0,calculations!D23,0))</f>
        <v>0</v>
      </c>
      <c r="D143" s="130">
        <f>IF(C143&gt;0,'summary lookup and rates'!C$7,0)</f>
        <v>0</v>
      </c>
      <c r="E143" s="131"/>
      <c r="F143" s="118">
        <f>IF('group input'!D$18="No",0,IF(calculations!F48&gt;0,calculations!F48,0))</f>
        <v>0</v>
      </c>
      <c r="G143" s="118">
        <f>IF('group input'!D$18="No",0,IF(calculations!D48&gt;0,calculations!D48,0))</f>
        <v>0</v>
      </c>
      <c r="H143" s="132">
        <f>IF(G143&gt;0,'summary lookup and rates'!C$7,0)</f>
        <v>0</v>
      </c>
    </row>
    <row r="144" spans="2:8" x14ac:dyDescent="0.3">
      <c r="B144" s="118">
        <f>IF('group input'!D$18="No",0,IF(calculations!F24&gt;0,calculations!F24,0))</f>
        <v>0</v>
      </c>
      <c r="C144" s="118">
        <f>IF('group input'!D$18="No",0,IF(calculations!D24&gt;0,calculations!D24,0))</f>
        <v>0</v>
      </c>
      <c r="D144" s="130">
        <f>IF(C144&gt;0,'summary lookup and rates'!C$7,0)</f>
        <v>0</v>
      </c>
      <c r="E144" s="131"/>
      <c r="F144" s="118">
        <f>IF('group input'!D$18="No",0,IF(calculations!F49&gt;0,calculations!F49,0))</f>
        <v>0</v>
      </c>
      <c r="G144" s="118">
        <f>IF('group input'!D$18="No",0,IF(calculations!D49&gt;0,calculations!D49,0))</f>
        <v>0</v>
      </c>
      <c r="H144" s="132">
        <f>IF(G144&gt;0,'summary lookup and rates'!C$7,0)</f>
        <v>0</v>
      </c>
    </row>
    <row r="145" spans="2:18" x14ac:dyDescent="0.3">
      <c r="B145" s="118">
        <f>IF('group input'!D$18="No",0,IF(calculations!F25&gt;0,calculations!F25,0))</f>
        <v>0</v>
      </c>
      <c r="C145" s="118">
        <f>IF('group input'!D$18="No",0,IF(calculations!D25&gt;0,calculations!D25,0))</f>
        <v>0</v>
      </c>
      <c r="D145" s="130">
        <f>IF(C145&gt;0,'summary lookup and rates'!C$7,0)</f>
        <v>0</v>
      </c>
      <c r="E145" s="131"/>
      <c r="F145" s="118">
        <f>IF('group input'!D$18="No",0,IF(calculations!F50&gt;0,calculations!F50,0))</f>
        <v>0</v>
      </c>
      <c r="G145" s="118">
        <f>IF('group input'!D$18="No",0,IF(calculations!D50&gt;0,calculations!D50,0))</f>
        <v>0</v>
      </c>
      <c r="H145" s="132">
        <f>IF(G145&gt;0,'summary lookup and rates'!C$7,0)</f>
        <v>0</v>
      </c>
    </row>
    <row r="146" spans="2:18" x14ac:dyDescent="0.3">
      <c r="B146" s="118">
        <f>IF('group input'!D$18="No",0,IF(calculations!F26&gt;0,calculations!F26,0))</f>
        <v>0</v>
      </c>
      <c r="C146" s="118">
        <f>IF('group input'!D$18="No",0,IF(calculations!D26&gt;0,calculations!D26,0))</f>
        <v>0</v>
      </c>
      <c r="D146" s="130">
        <f>IF(C146&gt;0,'summary lookup and rates'!C$7,0)</f>
        <v>0</v>
      </c>
      <c r="E146" s="131"/>
      <c r="F146" s="118">
        <f>IF('group input'!D$18="No",0,IF(calculations!F51&gt;0,calculations!F51,0))</f>
        <v>0</v>
      </c>
      <c r="G146" s="118">
        <f>IF('group input'!D$18="No",0,IF(calculations!D51&gt;0,calculations!D51,0))</f>
        <v>0</v>
      </c>
      <c r="H146" s="132">
        <f>IF(G146&gt;0,'summary lookup and rates'!C$7,0)</f>
        <v>0</v>
      </c>
    </row>
    <row r="147" spans="2:18" x14ac:dyDescent="0.3">
      <c r="B147" s="118">
        <f>IF('group input'!D$18="No",0,IF(calculations!F27&gt;0,calculations!F27,0))</f>
        <v>0</v>
      </c>
      <c r="C147" s="118">
        <f>IF('group input'!D$18="No",0,IF(calculations!D27&gt;0,calculations!D27,0))</f>
        <v>0</v>
      </c>
      <c r="D147" s="130">
        <f>IF(C147&gt;0,'summary lookup and rates'!C$7,0)</f>
        <v>0</v>
      </c>
      <c r="E147" s="131"/>
      <c r="F147" s="118">
        <f>IF('group input'!D$18="No",0,IF(calculations!F52&gt;0,calculations!F52,0))</f>
        <v>0</v>
      </c>
      <c r="G147" s="118">
        <f>IF('group input'!D$18="No",0,IF(calculations!D52&gt;0,calculations!D52,0))</f>
        <v>0</v>
      </c>
      <c r="H147" s="132">
        <f>IF(G147&gt;0,'summary lookup and rates'!C$7,0)</f>
        <v>0</v>
      </c>
    </row>
    <row r="148" spans="2:18" ht="15" thickBot="1" x14ac:dyDescent="0.35">
      <c r="G148" s="24" t="s">
        <v>67</v>
      </c>
      <c r="H148" s="115">
        <f>SUM(D123:D147,H123:H147)</f>
        <v>0</v>
      </c>
    </row>
    <row r="149" spans="2:18" ht="15" thickTop="1" x14ac:dyDescent="0.3"/>
    <row r="153" spans="2:18" x14ac:dyDescent="0.3">
      <c r="B153" s="15" t="s">
        <v>68</v>
      </c>
      <c r="C153" s="16"/>
      <c r="D153" s="16"/>
      <c r="E153" s="16"/>
      <c r="F153" s="16"/>
      <c r="G153" s="16"/>
      <c r="H153" s="16"/>
      <c r="I153" s="16"/>
      <c r="J153" s="16"/>
      <c r="K153" s="16"/>
      <c r="L153" s="16"/>
      <c r="M153" s="66"/>
      <c r="N153" s="66"/>
      <c r="O153" s="66"/>
      <c r="P153" s="66"/>
      <c r="Q153" s="66"/>
      <c r="R153" s="66"/>
    </row>
    <row r="155" spans="2:18" x14ac:dyDescent="0.3">
      <c r="B155" s="5" t="s">
        <v>170</v>
      </c>
    </row>
    <row r="156" spans="2:18" ht="27" customHeight="1" x14ac:dyDescent="0.3">
      <c r="B156" s="27" t="s">
        <v>53</v>
      </c>
      <c r="C156" s="28" t="s">
        <v>54</v>
      </c>
      <c r="D156" s="28" t="s">
        <v>55</v>
      </c>
      <c r="E156" s="28" t="s">
        <v>69</v>
      </c>
      <c r="F156" s="30" t="s">
        <v>70</v>
      </c>
      <c r="G156" s="32"/>
      <c r="H156" s="37" t="s">
        <v>53</v>
      </c>
      <c r="I156" s="28" t="s">
        <v>54</v>
      </c>
      <c r="J156" s="28" t="s">
        <v>55</v>
      </c>
      <c r="K156" s="28" t="s">
        <v>69</v>
      </c>
      <c r="L156" s="30" t="s">
        <v>70</v>
      </c>
    </row>
    <row r="157" spans="2:18" x14ac:dyDescent="0.3">
      <c r="B157" s="118">
        <f>IF('group input'!D$23="None",0,IF(calculations!F3&gt;0,calculations!F3,0))</f>
        <v>0</v>
      </c>
      <c r="C157" s="119">
        <f>IF('group input'!D$23="None",0,IF(calculations!D3&gt;0,calculations!D3,0))</f>
        <v>0</v>
      </c>
      <c r="D157" s="133">
        <f>IF('group input'!D$23="None",0,IF(calculations!K3&gt;0,calculations!K3,0))</f>
        <v>0</v>
      </c>
      <c r="E157" s="134">
        <f>IF(AND(B157&gt;0,'group input'!D$23&lt;&gt;"None"),VLOOKUP('group input'!D$23,STD_Rates_lookup,2,FALSE),0)</f>
        <v>0</v>
      </c>
      <c r="F157" s="128">
        <f>calculations!L3</f>
        <v>0</v>
      </c>
      <c r="G157" s="124"/>
      <c r="H157" s="118">
        <f>IF('group input'!D$23="None",0,IF(calculations!F28&gt;0,calculations!F28,0))</f>
        <v>0</v>
      </c>
      <c r="I157" s="119">
        <f>IF('group input'!D$23="None",0,IF(calculations!D28&gt;0,calculations!D28,0))</f>
        <v>0</v>
      </c>
      <c r="J157" s="133">
        <f>IF('group input'!D$23="None",0,IF(calculations!K28&gt;0,calculations!K28,0))</f>
        <v>0</v>
      </c>
      <c r="K157" s="134">
        <f>IF(AND(H157&gt;0,'group input'!D$23&lt;&gt;"None"),VLOOKUP('group input'!D$23,STD_Rates_lookup,2,FALSE),0)</f>
        <v>0</v>
      </c>
      <c r="L157" s="128">
        <f>calculations!L28</f>
        <v>0</v>
      </c>
    </row>
    <row r="158" spans="2:18" x14ac:dyDescent="0.3">
      <c r="B158" s="118">
        <f>IF('group input'!D$23="None",0,IF(calculations!F4&gt;0,calculations!F4,0))</f>
        <v>0</v>
      </c>
      <c r="C158" s="119">
        <f>IF('group input'!D$23="None",0,IF(calculations!D4&gt;0,calculations!D4,0))</f>
        <v>0</v>
      </c>
      <c r="D158" s="133">
        <f>IF('group input'!D$23="None",0,IF(calculations!K4&gt;0,calculations!K4,0))</f>
        <v>0</v>
      </c>
      <c r="E158" s="134">
        <f>IF(AND(B158&gt;0,'group input'!D$23&lt;&gt;"None"),VLOOKUP('group input'!D$23,STD_Rates_lookup,2,FALSE),0)</f>
        <v>0</v>
      </c>
      <c r="F158" s="128">
        <f>calculations!L4</f>
        <v>0</v>
      </c>
      <c r="G158" s="124"/>
      <c r="H158" s="118">
        <f>IF('group input'!D$23="None",0,IF(calculations!F29&gt;0,calculations!F29,0))</f>
        <v>0</v>
      </c>
      <c r="I158" s="119">
        <f>IF('group input'!D$23="None",0,IF(calculations!D29&gt;0,calculations!D29,0))</f>
        <v>0</v>
      </c>
      <c r="J158" s="133">
        <f>IF('group input'!D$23="None",0,IF(calculations!K29&gt;0,calculations!K29,0))</f>
        <v>0</v>
      </c>
      <c r="K158" s="134">
        <f>IF(AND(H158&gt;0,'group input'!D$23&lt;&gt;"None"),VLOOKUP('group input'!D$23,STD_Rates_lookup,2,FALSE),0)</f>
        <v>0</v>
      </c>
      <c r="L158" s="128">
        <f>calculations!L29</f>
        <v>0</v>
      </c>
    </row>
    <row r="159" spans="2:18" x14ac:dyDescent="0.3">
      <c r="B159" s="118">
        <f>IF('group input'!D$23="None",0,IF(calculations!F5&gt;0,calculations!F5,0))</f>
        <v>0</v>
      </c>
      <c r="C159" s="119">
        <f>IF('group input'!D$23="None",0,IF(calculations!D5&gt;0,calculations!D5,0))</f>
        <v>0</v>
      </c>
      <c r="D159" s="133">
        <f>IF('group input'!D$23="None",0,IF(calculations!K5&gt;0,calculations!K5,0))</f>
        <v>0</v>
      </c>
      <c r="E159" s="134">
        <f>IF(AND(B159&gt;0,'group input'!D$23&lt;&gt;"None"),VLOOKUP('group input'!D$23,STD_Rates_lookup,2,FALSE),0)</f>
        <v>0</v>
      </c>
      <c r="F159" s="128">
        <f>calculations!L5</f>
        <v>0</v>
      </c>
      <c r="G159" s="124"/>
      <c r="H159" s="118">
        <f>IF('group input'!D$23="None",0,IF(calculations!F30&gt;0,calculations!F30,0))</f>
        <v>0</v>
      </c>
      <c r="I159" s="119">
        <f>IF('group input'!D$23="None",0,IF(calculations!D30&gt;0,calculations!D30,0))</f>
        <v>0</v>
      </c>
      <c r="J159" s="133">
        <f>IF('group input'!D$23="None",0,IF(calculations!K30&gt;0,calculations!K30,0))</f>
        <v>0</v>
      </c>
      <c r="K159" s="134">
        <f>IF(AND(H159&gt;0,'group input'!D$23&lt;&gt;"None"),VLOOKUP('group input'!D$23,STD_Rates_lookup,2,FALSE),0)</f>
        <v>0</v>
      </c>
      <c r="L159" s="128">
        <f>calculations!L30</f>
        <v>0</v>
      </c>
    </row>
    <row r="160" spans="2:18" x14ac:dyDescent="0.3">
      <c r="B160" s="118">
        <f>IF('group input'!D$23="None",0,IF(calculations!F6&gt;0,calculations!F6,0))</f>
        <v>0</v>
      </c>
      <c r="C160" s="119">
        <f>IF('group input'!D$23="None",0,IF(calculations!D6&gt;0,calculations!D6,0))</f>
        <v>0</v>
      </c>
      <c r="D160" s="133">
        <f>IF('group input'!D$23="None",0,IF(calculations!K6&gt;0,calculations!K6,0))</f>
        <v>0</v>
      </c>
      <c r="E160" s="134">
        <f>IF(AND(B160&gt;0,'group input'!D$23&lt;&gt;"None"),VLOOKUP('group input'!D$23,STD_Rates_lookup,2,FALSE),0)</f>
        <v>0</v>
      </c>
      <c r="F160" s="128">
        <f>calculations!L6</f>
        <v>0</v>
      </c>
      <c r="G160" s="124"/>
      <c r="H160" s="118">
        <f>IF('group input'!D$23="None",0,IF(calculations!F31&gt;0,calculations!F31,0))</f>
        <v>0</v>
      </c>
      <c r="I160" s="119">
        <f>IF('group input'!D$23="None",0,IF(calculations!D31&gt;0,calculations!D31,0))</f>
        <v>0</v>
      </c>
      <c r="J160" s="133">
        <f>IF('group input'!D$23="None",0,IF(calculations!K31&gt;0,calculations!K31,0))</f>
        <v>0</v>
      </c>
      <c r="K160" s="134">
        <f>IF(AND(H160&gt;0,'group input'!D$23&lt;&gt;"None"),VLOOKUP('group input'!D$23,STD_Rates_lookup,2,FALSE),0)</f>
        <v>0</v>
      </c>
      <c r="L160" s="128">
        <f>calculations!L31</f>
        <v>0</v>
      </c>
    </row>
    <row r="161" spans="2:12" x14ac:dyDescent="0.3">
      <c r="B161" s="118">
        <f>IF('group input'!D$23="None",0,IF(calculations!F7&gt;0,calculations!F7,0))</f>
        <v>0</v>
      </c>
      <c r="C161" s="119">
        <f>IF('group input'!D$23="None",0,IF(calculations!D7&gt;0,calculations!D7,0))</f>
        <v>0</v>
      </c>
      <c r="D161" s="133">
        <f>IF('group input'!D$23="None",0,IF(calculations!K7&gt;0,calculations!K7,0))</f>
        <v>0</v>
      </c>
      <c r="E161" s="134">
        <f>IF(AND(B161&gt;0,'group input'!D$23&lt;&gt;"None"),VLOOKUP('group input'!D$23,STD_Rates_lookup,2,FALSE),0)</f>
        <v>0</v>
      </c>
      <c r="F161" s="128">
        <f>calculations!L7</f>
        <v>0</v>
      </c>
      <c r="G161" s="124"/>
      <c r="H161" s="118">
        <f>IF('group input'!D$23="None",0,IF(calculations!F32&gt;0,calculations!F32,0))</f>
        <v>0</v>
      </c>
      <c r="I161" s="119">
        <f>IF('group input'!D$23="None",0,IF(calculations!D32&gt;0,calculations!D32,0))</f>
        <v>0</v>
      </c>
      <c r="J161" s="133">
        <f>IF('group input'!D$23="None",0,IF(calculations!K32&gt;0,calculations!K32,0))</f>
        <v>0</v>
      </c>
      <c r="K161" s="134">
        <f>IF(AND(H161&gt;0,'group input'!D$23&lt;&gt;"None"),VLOOKUP('group input'!D$23,STD_Rates_lookup,2,FALSE),0)</f>
        <v>0</v>
      </c>
      <c r="L161" s="128">
        <f>calculations!L32</f>
        <v>0</v>
      </c>
    </row>
    <row r="162" spans="2:12" x14ac:dyDescent="0.3">
      <c r="B162" s="118">
        <f>IF('group input'!D$23="None",0,IF(calculations!F8&gt;0,calculations!F8,0))</f>
        <v>0</v>
      </c>
      <c r="C162" s="119">
        <f>IF('group input'!D$23="None",0,IF(calculations!D8&gt;0,calculations!D8,0))</f>
        <v>0</v>
      </c>
      <c r="D162" s="133">
        <f>IF('group input'!D$23="None",0,IF(calculations!K8&gt;0,calculations!K8,0))</f>
        <v>0</v>
      </c>
      <c r="E162" s="134">
        <f>IF(AND(B162&gt;0,'group input'!D$23&lt;&gt;"None"),VLOOKUP('group input'!D$23,STD_Rates_lookup,2,FALSE),0)</f>
        <v>0</v>
      </c>
      <c r="F162" s="128">
        <f>calculations!L8</f>
        <v>0</v>
      </c>
      <c r="G162" s="124"/>
      <c r="H162" s="118">
        <f>IF('group input'!D$23="None",0,IF(calculations!F33&gt;0,calculations!F33,0))</f>
        <v>0</v>
      </c>
      <c r="I162" s="119">
        <f>IF('group input'!D$23="None",0,IF(calculations!D33&gt;0,calculations!D33,0))</f>
        <v>0</v>
      </c>
      <c r="J162" s="133">
        <f>IF('group input'!D$23="None",0,IF(calculations!K33&gt;0,calculations!K33,0))</f>
        <v>0</v>
      </c>
      <c r="K162" s="134">
        <f>IF(AND(H162&gt;0,'group input'!D$23&lt;&gt;"None"),VLOOKUP('group input'!D$23,STD_Rates_lookup,2,FALSE),0)</f>
        <v>0</v>
      </c>
      <c r="L162" s="128">
        <f>calculations!L33</f>
        <v>0</v>
      </c>
    </row>
    <row r="163" spans="2:12" x14ac:dyDescent="0.3">
      <c r="B163" s="118">
        <f>IF('group input'!D$23="None",0,IF(calculations!F9&gt;0,calculations!F9,0))</f>
        <v>0</v>
      </c>
      <c r="C163" s="119">
        <f>IF('group input'!D$23="None",0,IF(calculations!D9&gt;0,calculations!D9,0))</f>
        <v>0</v>
      </c>
      <c r="D163" s="133">
        <f>IF('group input'!D$23="None",0,IF(calculations!K9&gt;0,calculations!K9,0))</f>
        <v>0</v>
      </c>
      <c r="E163" s="134">
        <f>IF(AND(B163&gt;0,'group input'!D$23&lt;&gt;"None"),VLOOKUP('group input'!D$23,STD_Rates_lookup,2,FALSE),0)</f>
        <v>0</v>
      </c>
      <c r="F163" s="128">
        <f>calculations!L9</f>
        <v>0</v>
      </c>
      <c r="G163" s="124"/>
      <c r="H163" s="118">
        <f>IF('group input'!D$23="None",0,IF(calculations!F34&gt;0,calculations!F34,0))</f>
        <v>0</v>
      </c>
      <c r="I163" s="119">
        <f>IF('group input'!D$23="None",0,IF(calculations!D34&gt;0,calculations!D34,0))</f>
        <v>0</v>
      </c>
      <c r="J163" s="133">
        <f>IF('group input'!D$23="None",0,IF(calculations!K34&gt;0,calculations!K34,0))</f>
        <v>0</v>
      </c>
      <c r="K163" s="134">
        <f>IF(AND(H163&gt;0,'group input'!D$23&lt;&gt;"None"),VLOOKUP('group input'!D$23,STD_Rates_lookup,2,FALSE),0)</f>
        <v>0</v>
      </c>
      <c r="L163" s="128">
        <f>calculations!L34</f>
        <v>0</v>
      </c>
    </row>
    <row r="164" spans="2:12" x14ac:dyDescent="0.3">
      <c r="B164" s="118">
        <f>IF('group input'!D$23="None",0,IF(calculations!F10&gt;0,calculations!F10,0))</f>
        <v>0</v>
      </c>
      <c r="C164" s="119">
        <f>IF('group input'!D$23="None",0,IF(calculations!D10&gt;0,calculations!D10,0))</f>
        <v>0</v>
      </c>
      <c r="D164" s="133">
        <f>IF('group input'!D$23="None",0,IF(calculations!K10&gt;0,calculations!K10,0))</f>
        <v>0</v>
      </c>
      <c r="E164" s="134">
        <f>IF(AND(B164&gt;0,'group input'!D$23&lt;&gt;"None"),VLOOKUP('group input'!D$23,STD_Rates_lookup,2,FALSE),0)</f>
        <v>0</v>
      </c>
      <c r="F164" s="128">
        <f>calculations!L10</f>
        <v>0</v>
      </c>
      <c r="G164" s="124"/>
      <c r="H164" s="118">
        <f>IF('group input'!D$23="None",0,IF(calculations!F35&gt;0,calculations!F35,0))</f>
        <v>0</v>
      </c>
      <c r="I164" s="119">
        <f>IF('group input'!D$23="None",0,IF(calculations!D35&gt;0,calculations!D35,0))</f>
        <v>0</v>
      </c>
      <c r="J164" s="133">
        <f>IF('group input'!D$23="None",0,IF(calculations!K35&gt;0,calculations!K35,0))</f>
        <v>0</v>
      </c>
      <c r="K164" s="134">
        <f>IF(AND(H164&gt;0,'group input'!D$23&lt;&gt;"None"),VLOOKUP('group input'!D$23,STD_Rates_lookup,2,FALSE),0)</f>
        <v>0</v>
      </c>
      <c r="L164" s="128">
        <f>calculations!L35</f>
        <v>0</v>
      </c>
    </row>
    <row r="165" spans="2:12" x14ac:dyDescent="0.3">
      <c r="B165" s="118">
        <f>IF('group input'!D$23="None",0,IF(calculations!F11&gt;0,calculations!F11,0))</f>
        <v>0</v>
      </c>
      <c r="C165" s="119">
        <f>IF('group input'!D$23="None",0,IF(calculations!D11&gt;0,calculations!D11,0))</f>
        <v>0</v>
      </c>
      <c r="D165" s="133">
        <f>IF('group input'!D$23="None",0,IF(calculations!K11&gt;0,calculations!K11,0))</f>
        <v>0</v>
      </c>
      <c r="E165" s="134">
        <f>IF(AND(B165&gt;0,'group input'!D$23&lt;&gt;"None"),VLOOKUP('group input'!D$23,STD_Rates_lookup,2,FALSE),0)</f>
        <v>0</v>
      </c>
      <c r="F165" s="128">
        <f>calculations!L11</f>
        <v>0</v>
      </c>
      <c r="G165" s="124"/>
      <c r="H165" s="118">
        <f>IF('group input'!D$23="None",0,IF(calculations!F36&gt;0,calculations!F36,0))</f>
        <v>0</v>
      </c>
      <c r="I165" s="119">
        <f>IF('group input'!D$23="None",0,IF(calculations!D36&gt;0,calculations!D36,0))</f>
        <v>0</v>
      </c>
      <c r="J165" s="133">
        <f>IF('group input'!D$23="None",0,IF(calculations!K36&gt;0,calculations!K36,0))</f>
        <v>0</v>
      </c>
      <c r="K165" s="134">
        <f>IF(AND(H165&gt;0,'group input'!D$23&lt;&gt;"None"),VLOOKUP('group input'!D$23,STD_Rates_lookup,2,FALSE),0)</f>
        <v>0</v>
      </c>
      <c r="L165" s="128">
        <f>calculations!L36</f>
        <v>0</v>
      </c>
    </row>
    <row r="166" spans="2:12" x14ac:dyDescent="0.3">
      <c r="B166" s="118">
        <f>IF('group input'!D$23="None",0,IF(calculations!F12&gt;0,calculations!F12,0))</f>
        <v>0</v>
      </c>
      <c r="C166" s="119">
        <f>IF('group input'!D$23="None",0,IF(calculations!D12&gt;0,calculations!D12,0))</f>
        <v>0</v>
      </c>
      <c r="D166" s="133">
        <f>IF('group input'!D$23="None",0,IF(calculations!K12&gt;0,calculations!K12,0))</f>
        <v>0</v>
      </c>
      <c r="E166" s="134">
        <f>IF(AND(B166&gt;0,'group input'!D$23&lt;&gt;"None"),VLOOKUP('group input'!D$23,STD_Rates_lookup,2,FALSE),0)</f>
        <v>0</v>
      </c>
      <c r="F166" s="128">
        <f>calculations!L12</f>
        <v>0</v>
      </c>
      <c r="G166" s="124"/>
      <c r="H166" s="118">
        <f>IF('group input'!D$23="None",0,IF(calculations!F37&gt;0,calculations!F37,0))</f>
        <v>0</v>
      </c>
      <c r="I166" s="119">
        <f>IF('group input'!D$23="None",0,IF(calculations!D37&gt;0,calculations!D37,0))</f>
        <v>0</v>
      </c>
      <c r="J166" s="133">
        <f>IF('group input'!D$23="None",0,IF(calculations!K37&gt;0,calculations!K37,0))</f>
        <v>0</v>
      </c>
      <c r="K166" s="134">
        <f>IF(AND(H166&gt;0,'group input'!D$23&lt;&gt;"None"),VLOOKUP('group input'!D$23,STD_Rates_lookup,2,FALSE),0)</f>
        <v>0</v>
      </c>
      <c r="L166" s="128">
        <f>calculations!L37</f>
        <v>0</v>
      </c>
    </row>
    <row r="167" spans="2:12" x14ac:dyDescent="0.3">
      <c r="B167" s="118">
        <f>IF('group input'!D$23="None",0,IF(calculations!F13&gt;0,calculations!F13,0))</f>
        <v>0</v>
      </c>
      <c r="C167" s="119">
        <f>IF('group input'!D$23="None",0,IF(calculations!D13&gt;0,calculations!D13,0))</f>
        <v>0</v>
      </c>
      <c r="D167" s="133">
        <f>IF('group input'!D$23="None",0,IF(calculations!K13&gt;0,calculations!K13,0))</f>
        <v>0</v>
      </c>
      <c r="E167" s="134">
        <f>IF(AND(B167&gt;0,'group input'!D$23&lt;&gt;"None"),VLOOKUP('group input'!D$23,STD_Rates_lookup,2,FALSE),0)</f>
        <v>0</v>
      </c>
      <c r="F167" s="128">
        <f>calculations!L13</f>
        <v>0</v>
      </c>
      <c r="G167" s="124"/>
      <c r="H167" s="118">
        <f>IF('group input'!D$23="None",0,IF(calculations!F38&gt;0,calculations!F38,0))</f>
        <v>0</v>
      </c>
      <c r="I167" s="119">
        <f>IF('group input'!D$23="None",0,IF(calculations!D38&gt;0,calculations!D38,0))</f>
        <v>0</v>
      </c>
      <c r="J167" s="133">
        <f>IF('group input'!D$23="None",0,IF(calculations!K38&gt;0,calculations!K38,0))</f>
        <v>0</v>
      </c>
      <c r="K167" s="134">
        <f>IF(AND(H167&gt;0,'group input'!D$23&lt;&gt;"None"),VLOOKUP('group input'!D$23,STD_Rates_lookup,2,FALSE),0)</f>
        <v>0</v>
      </c>
      <c r="L167" s="128">
        <f>calculations!L38</f>
        <v>0</v>
      </c>
    </row>
    <row r="168" spans="2:12" x14ac:dyDescent="0.3">
      <c r="B168" s="118">
        <f>IF('group input'!D$23="None",0,IF(calculations!F14&gt;0,calculations!F14,0))</f>
        <v>0</v>
      </c>
      <c r="C168" s="119">
        <f>IF('group input'!D$23="None",0,IF(calculations!D14&gt;0,calculations!D14,0))</f>
        <v>0</v>
      </c>
      <c r="D168" s="133">
        <f>IF('group input'!D$23="None",0,IF(calculations!K14&gt;0,calculations!K14,0))</f>
        <v>0</v>
      </c>
      <c r="E168" s="134">
        <f>IF(AND(B168&gt;0,'group input'!D$23&lt;&gt;"None"),VLOOKUP('group input'!D$23,STD_Rates_lookup,2,FALSE),0)</f>
        <v>0</v>
      </c>
      <c r="F168" s="128">
        <f>calculations!L14</f>
        <v>0</v>
      </c>
      <c r="G168" s="124"/>
      <c r="H168" s="118">
        <f>IF('group input'!D$23="None",0,IF(calculations!F39&gt;0,calculations!F39,0))</f>
        <v>0</v>
      </c>
      <c r="I168" s="119">
        <f>IF('group input'!D$23="None",0,IF(calculations!D39&gt;0,calculations!D39,0))</f>
        <v>0</v>
      </c>
      <c r="J168" s="133">
        <f>IF('group input'!D$23="None",0,IF(calculations!K39&gt;0,calculations!K39,0))</f>
        <v>0</v>
      </c>
      <c r="K168" s="134">
        <f>IF(AND(H168&gt;0,'group input'!D$23&lt;&gt;"None"),VLOOKUP('group input'!D$23,STD_Rates_lookup,2,FALSE),0)</f>
        <v>0</v>
      </c>
      <c r="L168" s="128">
        <f>calculations!L39</f>
        <v>0</v>
      </c>
    </row>
    <row r="169" spans="2:12" x14ac:dyDescent="0.3">
      <c r="B169" s="118">
        <f>IF('group input'!D$23="None",0,IF(calculations!F15&gt;0,calculations!F15,0))</f>
        <v>0</v>
      </c>
      <c r="C169" s="119">
        <f>IF('group input'!D$23="None",0,IF(calculations!D15&gt;0,calculations!D15,0))</f>
        <v>0</v>
      </c>
      <c r="D169" s="133">
        <f>IF('group input'!D$23="None",0,IF(calculations!K15&gt;0,calculations!K15,0))</f>
        <v>0</v>
      </c>
      <c r="E169" s="134">
        <f>IF(AND(B169&gt;0,'group input'!D$23&lt;&gt;"None"),VLOOKUP('group input'!D$23,STD_Rates_lookup,2,FALSE),0)</f>
        <v>0</v>
      </c>
      <c r="F169" s="128">
        <f>calculations!L15</f>
        <v>0</v>
      </c>
      <c r="G169" s="124"/>
      <c r="H169" s="118">
        <f>IF('group input'!D$23="None",0,IF(calculations!F40&gt;0,calculations!F40,0))</f>
        <v>0</v>
      </c>
      <c r="I169" s="119">
        <f>IF('group input'!D$23="None",0,IF(calculations!D40&gt;0,calculations!D40,0))</f>
        <v>0</v>
      </c>
      <c r="J169" s="133">
        <f>IF('group input'!D$23="None",0,IF(calculations!K40&gt;0,calculations!K40,0))</f>
        <v>0</v>
      </c>
      <c r="K169" s="134">
        <f>IF(AND(H169&gt;0,'group input'!D$23&lt;&gt;"None"),VLOOKUP('group input'!D$23,STD_Rates_lookup,2,FALSE),0)</f>
        <v>0</v>
      </c>
      <c r="L169" s="128">
        <f>calculations!L40</f>
        <v>0</v>
      </c>
    </row>
    <row r="170" spans="2:12" x14ac:dyDescent="0.3">
      <c r="B170" s="118">
        <f>IF('group input'!D$23="None",0,IF(calculations!F16&gt;0,calculations!F16,0))</f>
        <v>0</v>
      </c>
      <c r="C170" s="119">
        <f>IF('group input'!D$23="None",0,IF(calculations!D16&gt;0,calculations!D16,0))</f>
        <v>0</v>
      </c>
      <c r="D170" s="133">
        <f>IF('group input'!D$23="None",0,IF(calculations!K16&gt;0,calculations!K16,0))</f>
        <v>0</v>
      </c>
      <c r="E170" s="134">
        <f>IF(AND(B170&gt;0,'group input'!D$23&lt;&gt;"None"),VLOOKUP('group input'!D$23,STD_Rates_lookup,2,FALSE),0)</f>
        <v>0</v>
      </c>
      <c r="F170" s="128">
        <f>calculations!L16</f>
        <v>0</v>
      </c>
      <c r="G170" s="124"/>
      <c r="H170" s="118">
        <f>IF('group input'!D$23="None",0,IF(calculations!F41&gt;0,calculations!F41,0))</f>
        <v>0</v>
      </c>
      <c r="I170" s="119">
        <f>IF('group input'!D$23="None",0,IF(calculations!D41&gt;0,calculations!D41,0))</f>
        <v>0</v>
      </c>
      <c r="J170" s="133">
        <f>IF('group input'!D$23="None",0,IF(calculations!K41&gt;0,calculations!K41,0))</f>
        <v>0</v>
      </c>
      <c r="K170" s="134">
        <f>IF(AND(H170&gt;0,'group input'!D$23&lt;&gt;"None"),VLOOKUP('group input'!D$23,STD_Rates_lookup,2,FALSE),0)</f>
        <v>0</v>
      </c>
      <c r="L170" s="128">
        <f>calculations!L41</f>
        <v>0</v>
      </c>
    </row>
    <row r="171" spans="2:12" x14ac:dyDescent="0.3">
      <c r="B171" s="118">
        <f>IF('group input'!D$23="None",0,IF(calculations!F17&gt;0,calculations!F17,0))</f>
        <v>0</v>
      </c>
      <c r="C171" s="119">
        <f>IF('group input'!D$23="None",0,IF(calculations!D17&gt;0,calculations!D17,0))</f>
        <v>0</v>
      </c>
      <c r="D171" s="133">
        <f>IF('group input'!D$23="None",0,IF(calculations!K17&gt;0,calculations!K17,0))</f>
        <v>0</v>
      </c>
      <c r="E171" s="134">
        <f>IF(AND(B171&gt;0,'group input'!D$23&lt;&gt;"None"),VLOOKUP('group input'!D$23,STD_Rates_lookup,2,FALSE),0)</f>
        <v>0</v>
      </c>
      <c r="F171" s="128">
        <f>calculations!L17</f>
        <v>0</v>
      </c>
      <c r="G171" s="124"/>
      <c r="H171" s="118">
        <f>IF('group input'!D$23="None",0,IF(calculations!F42&gt;0,calculations!F42,0))</f>
        <v>0</v>
      </c>
      <c r="I171" s="119">
        <f>IF('group input'!D$23="None",0,IF(calculations!D42&gt;0,calculations!D42,0))</f>
        <v>0</v>
      </c>
      <c r="J171" s="133">
        <f>IF('group input'!D$23="None",0,IF(calculations!K42&gt;0,calculations!K42,0))</f>
        <v>0</v>
      </c>
      <c r="K171" s="134">
        <f>IF(AND(H171&gt;0,'group input'!D$23&lt;&gt;"None"),VLOOKUP('group input'!D$23,STD_Rates_lookup,2,FALSE),0)</f>
        <v>0</v>
      </c>
      <c r="L171" s="128">
        <f>calculations!L42</f>
        <v>0</v>
      </c>
    </row>
    <row r="172" spans="2:12" x14ac:dyDescent="0.3">
      <c r="B172" s="118">
        <f>IF('group input'!D$23="None",0,IF(calculations!F18&gt;0,calculations!F18,0))</f>
        <v>0</v>
      </c>
      <c r="C172" s="119">
        <f>IF('group input'!D$23="None",0,IF(calculations!D18&gt;0,calculations!D18,0))</f>
        <v>0</v>
      </c>
      <c r="D172" s="133">
        <f>IF('group input'!D$23="None",0,IF(calculations!K18&gt;0,calculations!K18,0))</f>
        <v>0</v>
      </c>
      <c r="E172" s="134">
        <f>IF(AND(B172&gt;0,'group input'!D$23&lt;&gt;"None"),VLOOKUP('group input'!D$23,STD_Rates_lookup,2,FALSE),0)</f>
        <v>0</v>
      </c>
      <c r="F172" s="128">
        <f>calculations!L18</f>
        <v>0</v>
      </c>
      <c r="G172" s="124"/>
      <c r="H172" s="118">
        <f>IF('group input'!D$23="None",0,IF(calculations!F43&gt;0,calculations!F43,0))</f>
        <v>0</v>
      </c>
      <c r="I172" s="119">
        <f>IF('group input'!D$23="None",0,IF(calculations!D43&gt;0,calculations!D43,0))</f>
        <v>0</v>
      </c>
      <c r="J172" s="133">
        <f>IF('group input'!D$23="None",0,IF(calculations!K43&gt;0,calculations!K43,0))</f>
        <v>0</v>
      </c>
      <c r="K172" s="134">
        <f>IF(AND(H172&gt;0,'group input'!D$23&lt;&gt;"None"),VLOOKUP('group input'!D$23,STD_Rates_lookup,2,FALSE),0)</f>
        <v>0</v>
      </c>
      <c r="L172" s="128">
        <f>calculations!L43</f>
        <v>0</v>
      </c>
    </row>
    <row r="173" spans="2:12" x14ac:dyDescent="0.3">
      <c r="B173" s="118">
        <f>IF('group input'!D$23="None",0,IF(calculations!F19&gt;0,calculations!F19,0))</f>
        <v>0</v>
      </c>
      <c r="C173" s="119">
        <f>IF('group input'!D$23="None",0,IF(calculations!D19&gt;0,calculations!D19,0))</f>
        <v>0</v>
      </c>
      <c r="D173" s="133">
        <f>IF('group input'!D$23="None",0,IF(calculations!K19&gt;0,calculations!K19,0))</f>
        <v>0</v>
      </c>
      <c r="E173" s="134">
        <f>IF(AND(B173&gt;0,'group input'!D$23&lt;&gt;"None"),VLOOKUP('group input'!D$23,STD_Rates_lookup,2,FALSE),0)</f>
        <v>0</v>
      </c>
      <c r="F173" s="128">
        <f>calculations!L19</f>
        <v>0</v>
      </c>
      <c r="G173" s="124"/>
      <c r="H173" s="118">
        <f>IF('group input'!D$23="None",0,IF(calculations!F44&gt;0,calculations!F44,0))</f>
        <v>0</v>
      </c>
      <c r="I173" s="119">
        <f>IF('group input'!D$23="None",0,IF(calculations!D44&gt;0,calculations!D44,0))</f>
        <v>0</v>
      </c>
      <c r="J173" s="133">
        <f>IF('group input'!D$23="None",0,IF(calculations!K44&gt;0,calculations!K44,0))</f>
        <v>0</v>
      </c>
      <c r="K173" s="134">
        <f>IF(AND(H173&gt;0,'group input'!D$23&lt;&gt;"None"),VLOOKUP('group input'!D$23,STD_Rates_lookup,2,FALSE),0)</f>
        <v>0</v>
      </c>
      <c r="L173" s="128">
        <f>calculations!L44</f>
        <v>0</v>
      </c>
    </row>
    <row r="174" spans="2:12" x14ac:dyDescent="0.3">
      <c r="B174" s="118">
        <f>IF('group input'!D$23="None",0,IF(calculations!F20&gt;0,calculations!F20,0))</f>
        <v>0</v>
      </c>
      <c r="C174" s="119">
        <f>IF('group input'!D$23="None",0,IF(calculations!D20&gt;0,calculations!D20,0))</f>
        <v>0</v>
      </c>
      <c r="D174" s="133">
        <f>IF('group input'!D$23="None",0,IF(calculations!K20&gt;0,calculations!K20,0))</f>
        <v>0</v>
      </c>
      <c r="E174" s="134">
        <f>IF(AND(B174&gt;0,'group input'!D$23&lt;&gt;"None"),VLOOKUP('group input'!D$23,STD_Rates_lookup,2,FALSE),0)</f>
        <v>0</v>
      </c>
      <c r="F174" s="128">
        <f>calculations!L20</f>
        <v>0</v>
      </c>
      <c r="G174" s="124"/>
      <c r="H174" s="118">
        <f>IF('group input'!D$23="None",0,IF(calculations!F45&gt;0,calculations!F45,0))</f>
        <v>0</v>
      </c>
      <c r="I174" s="119">
        <f>IF('group input'!D$23="None",0,IF(calculations!D45&gt;0,calculations!D45,0))</f>
        <v>0</v>
      </c>
      <c r="J174" s="133">
        <f>IF('group input'!D$23="None",0,IF(calculations!K45&gt;0,calculations!K45,0))</f>
        <v>0</v>
      </c>
      <c r="K174" s="134">
        <f>IF(AND(H174&gt;0,'group input'!D$23&lt;&gt;"None"),VLOOKUP('group input'!D$23,STD_Rates_lookup,2,FALSE),0)</f>
        <v>0</v>
      </c>
      <c r="L174" s="128">
        <f>calculations!L45</f>
        <v>0</v>
      </c>
    </row>
    <row r="175" spans="2:12" x14ac:dyDescent="0.3">
      <c r="B175" s="118">
        <f>IF('group input'!D$23="None",0,IF(calculations!F21&gt;0,calculations!F21,0))</f>
        <v>0</v>
      </c>
      <c r="C175" s="119">
        <f>IF('group input'!D$23="None",0,IF(calculations!D21&gt;0,calculations!D21,0))</f>
        <v>0</v>
      </c>
      <c r="D175" s="133">
        <f>IF('group input'!D$23="None",0,IF(calculations!K21&gt;0,calculations!K21,0))</f>
        <v>0</v>
      </c>
      <c r="E175" s="134">
        <f>IF(AND(B175&gt;0,'group input'!D$23&lt;&gt;"None"),VLOOKUP('group input'!D$23,STD_Rates_lookup,2,FALSE),0)</f>
        <v>0</v>
      </c>
      <c r="F175" s="128">
        <f>calculations!L21</f>
        <v>0</v>
      </c>
      <c r="G175" s="124"/>
      <c r="H175" s="118">
        <f>IF('group input'!D$23="None",0,IF(calculations!F46&gt;0,calculations!F46,0))</f>
        <v>0</v>
      </c>
      <c r="I175" s="119">
        <f>IF('group input'!D$23="None",0,IF(calculations!D46&gt;0,calculations!D46,0))</f>
        <v>0</v>
      </c>
      <c r="J175" s="133">
        <f>IF('group input'!D$23="None",0,IF(calculations!K46&gt;0,calculations!K46,0))</f>
        <v>0</v>
      </c>
      <c r="K175" s="134">
        <f>IF(AND(H175&gt;0,'group input'!D$23&lt;&gt;"None"),VLOOKUP('group input'!D$23,STD_Rates_lookup,2,FALSE),0)</f>
        <v>0</v>
      </c>
      <c r="L175" s="128">
        <f>calculations!L46</f>
        <v>0</v>
      </c>
    </row>
    <row r="176" spans="2:12" x14ac:dyDescent="0.3">
      <c r="B176" s="118">
        <f>IF('group input'!D$23="None",0,IF(calculations!F22&gt;0,calculations!F22,0))</f>
        <v>0</v>
      </c>
      <c r="C176" s="119">
        <f>IF('group input'!D$23="None",0,IF(calculations!D22&gt;0,calculations!D22,0))</f>
        <v>0</v>
      </c>
      <c r="D176" s="133">
        <f>IF('group input'!D$23="None",0,IF(calculations!K22&gt;0,calculations!K22,0))</f>
        <v>0</v>
      </c>
      <c r="E176" s="134">
        <f>IF(AND(B176&gt;0,'group input'!D$23&lt;&gt;"None"),VLOOKUP('group input'!D$23,STD_Rates_lookup,2,FALSE),0)</f>
        <v>0</v>
      </c>
      <c r="F176" s="128">
        <f>calculations!L22</f>
        <v>0</v>
      </c>
      <c r="G176" s="124"/>
      <c r="H176" s="118">
        <f>IF('group input'!D$23="None",0,IF(calculations!F47&gt;0,calculations!F47,0))</f>
        <v>0</v>
      </c>
      <c r="I176" s="119">
        <f>IF('group input'!D$23="None",0,IF(calculations!D47&gt;0,calculations!D47,0))</f>
        <v>0</v>
      </c>
      <c r="J176" s="133">
        <f>IF('group input'!D$23="None",0,IF(calculations!K47&gt;0,calculations!K47,0))</f>
        <v>0</v>
      </c>
      <c r="K176" s="134">
        <f>IF(AND(H176&gt;0,'group input'!D$23&lt;&gt;"None"),VLOOKUP('group input'!D$23,STD_Rates_lookup,2,FALSE),0)</f>
        <v>0</v>
      </c>
      <c r="L176" s="128">
        <f>calculations!L47</f>
        <v>0</v>
      </c>
    </row>
    <row r="177" spans="2:18" x14ac:dyDescent="0.3">
      <c r="B177" s="118">
        <f>IF('group input'!D$23="None",0,IF(calculations!F23&gt;0,calculations!F23,0))</f>
        <v>0</v>
      </c>
      <c r="C177" s="119">
        <f>IF('group input'!D$23="None",0,IF(calculations!D23&gt;0,calculations!D23,0))</f>
        <v>0</v>
      </c>
      <c r="D177" s="133">
        <f>IF('group input'!D$23="None",0,IF(calculations!K23&gt;0,calculations!K23,0))</f>
        <v>0</v>
      </c>
      <c r="E177" s="134">
        <f>IF(AND(B177&gt;0,'group input'!D$23&lt;&gt;"None"),VLOOKUP('group input'!D$23,STD_Rates_lookup,2,FALSE),0)</f>
        <v>0</v>
      </c>
      <c r="F177" s="128">
        <f>calculations!L23</f>
        <v>0</v>
      </c>
      <c r="G177" s="124"/>
      <c r="H177" s="118">
        <f>IF('group input'!D$23="None",0,IF(calculations!F48&gt;0,calculations!F48,0))</f>
        <v>0</v>
      </c>
      <c r="I177" s="119">
        <f>IF('group input'!D$23="None",0,IF(calculations!D48&gt;0,calculations!D48,0))</f>
        <v>0</v>
      </c>
      <c r="J177" s="133">
        <f>IF('group input'!D$23="None",0,IF(calculations!K48&gt;0,calculations!K48,0))</f>
        <v>0</v>
      </c>
      <c r="K177" s="134">
        <f>IF(AND(H177&gt;0,'group input'!D$23&lt;&gt;"None"),VLOOKUP('group input'!D$23,STD_Rates_lookup,2,FALSE),0)</f>
        <v>0</v>
      </c>
      <c r="L177" s="128">
        <f>calculations!L48</f>
        <v>0</v>
      </c>
    </row>
    <row r="178" spans="2:18" x14ac:dyDescent="0.3">
      <c r="B178" s="118">
        <f>IF('group input'!D$23="None",0,IF(calculations!F24&gt;0,calculations!F24,0))</f>
        <v>0</v>
      </c>
      <c r="C178" s="119">
        <f>IF('group input'!D$23="None",0,IF(calculations!D24&gt;0,calculations!D24,0))</f>
        <v>0</v>
      </c>
      <c r="D178" s="133">
        <f>IF('group input'!D$23="None",0,IF(calculations!K24&gt;0,calculations!K24,0))</f>
        <v>0</v>
      </c>
      <c r="E178" s="134">
        <f>IF(AND(B178&gt;0,'group input'!D$23&lt;&gt;"None"),VLOOKUP('group input'!D$23,STD_Rates_lookup,2,FALSE),0)</f>
        <v>0</v>
      </c>
      <c r="F178" s="128">
        <f>calculations!L24</f>
        <v>0</v>
      </c>
      <c r="G178" s="124"/>
      <c r="H178" s="118">
        <f>IF('group input'!D$23="None",0,IF(calculations!F49&gt;0,calculations!F49,0))</f>
        <v>0</v>
      </c>
      <c r="I178" s="119">
        <f>IF('group input'!D$23="None",0,IF(calculations!D49&gt;0,calculations!D49,0))</f>
        <v>0</v>
      </c>
      <c r="J178" s="133">
        <f>IF('group input'!D$23="None",0,IF(calculations!K49&gt;0,calculations!K49,0))</f>
        <v>0</v>
      </c>
      <c r="K178" s="134">
        <f>IF(AND(H178&gt;0,'group input'!D$23&lt;&gt;"None"),VLOOKUP('group input'!D$23,STD_Rates_lookup,2,FALSE),0)</f>
        <v>0</v>
      </c>
      <c r="L178" s="128">
        <f>calculations!L49</f>
        <v>0</v>
      </c>
    </row>
    <row r="179" spans="2:18" x14ac:dyDescent="0.3">
      <c r="B179" s="118">
        <f>IF('group input'!D$23="None",0,IF(calculations!F25&gt;0,calculations!F25,0))</f>
        <v>0</v>
      </c>
      <c r="C179" s="119">
        <f>IF('group input'!D$23="None",0,IF(calculations!D25&gt;0,calculations!D25,0))</f>
        <v>0</v>
      </c>
      <c r="D179" s="133">
        <f>IF('group input'!D$23="None",0,IF(calculations!K25&gt;0,calculations!K25,0))</f>
        <v>0</v>
      </c>
      <c r="E179" s="134">
        <f>IF(AND(B179&gt;0,'group input'!D$23&lt;&gt;"None"),VLOOKUP('group input'!D$23,STD_Rates_lookup,2,FALSE),0)</f>
        <v>0</v>
      </c>
      <c r="F179" s="128">
        <f>calculations!L25</f>
        <v>0</v>
      </c>
      <c r="G179" s="124"/>
      <c r="H179" s="118">
        <f>IF('group input'!D$23="None",0,IF(calculations!F50&gt;0,calculations!F50,0))</f>
        <v>0</v>
      </c>
      <c r="I179" s="119">
        <f>IF('group input'!D$23="None",0,IF(calculations!D50&gt;0,calculations!D50,0))</f>
        <v>0</v>
      </c>
      <c r="J179" s="133">
        <f>IF('group input'!D$23="None",0,IF(calculations!K50&gt;0,calculations!K50,0))</f>
        <v>0</v>
      </c>
      <c r="K179" s="134">
        <f>IF(AND(H179&gt;0,'group input'!D$23&lt;&gt;"None"),VLOOKUP('group input'!D$23,STD_Rates_lookup,2,FALSE),0)</f>
        <v>0</v>
      </c>
      <c r="L179" s="128">
        <f>calculations!L50</f>
        <v>0</v>
      </c>
    </row>
    <row r="180" spans="2:18" x14ac:dyDescent="0.3">
      <c r="B180" s="118">
        <f>IF('group input'!D$23="None",0,IF(calculations!F26&gt;0,calculations!F26,0))</f>
        <v>0</v>
      </c>
      <c r="C180" s="119">
        <f>IF('group input'!D$23="None",0,IF(calculations!D26&gt;0,calculations!D26,0))</f>
        <v>0</v>
      </c>
      <c r="D180" s="133">
        <f>IF('group input'!D$23="None",0,IF(calculations!K26&gt;0,calculations!K26,0))</f>
        <v>0</v>
      </c>
      <c r="E180" s="134">
        <f>IF(AND(B180&gt;0,'group input'!D$23&lt;&gt;"None"),VLOOKUP('group input'!D$23,STD_Rates_lookup,2,FALSE),0)</f>
        <v>0</v>
      </c>
      <c r="F180" s="128">
        <f>calculations!L26</f>
        <v>0</v>
      </c>
      <c r="G180" s="124"/>
      <c r="H180" s="118">
        <f>IF('group input'!D$23="None",0,IF(calculations!F51&gt;0,calculations!F51,0))</f>
        <v>0</v>
      </c>
      <c r="I180" s="119">
        <f>IF('group input'!D$23="None",0,IF(calculations!D51&gt;0,calculations!D51,0))</f>
        <v>0</v>
      </c>
      <c r="J180" s="133">
        <f>IF('group input'!D$23="None",0,IF(calculations!K51&gt;0,calculations!K51,0))</f>
        <v>0</v>
      </c>
      <c r="K180" s="134">
        <f>IF(AND(H180&gt;0,'group input'!D$23&lt;&gt;"None"),VLOOKUP('group input'!D$23,STD_Rates_lookup,2,FALSE),0)</f>
        <v>0</v>
      </c>
      <c r="L180" s="128">
        <f>calculations!L51</f>
        <v>0</v>
      </c>
    </row>
    <row r="181" spans="2:18" x14ac:dyDescent="0.3">
      <c r="B181" s="118">
        <f>IF('group input'!D$23="None",0,IF(calculations!F27&gt;0,calculations!F27,0))</f>
        <v>0</v>
      </c>
      <c r="C181" s="119">
        <f>IF('group input'!D$23="None",0,IF(calculations!D27&gt;0,calculations!D27,0))</f>
        <v>0</v>
      </c>
      <c r="D181" s="133">
        <f>IF('group input'!D$23="None",0,IF(calculations!K27&gt;0,calculations!K27,0))</f>
        <v>0</v>
      </c>
      <c r="E181" s="134">
        <f>IF(AND(B181&gt;0,'group input'!D$23&lt;&gt;"None"),VLOOKUP('group input'!D$23,STD_Rates_lookup,2,FALSE),0)</f>
        <v>0</v>
      </c>
      <c r="F181" s="128">
        <f>calculations!L27</f>
        <v>0</v>
      </c>
      <c r="G181" s="124"/>
      <c r="H181" s="118">
        <f>IF('group input'!D$23="None",0,IF(calculations!F52&gt;0,calculations!F52,0))</f>
        <v>0</v>
      </c>
      <c r="I181" s="119">
        <f>IF('group input'!D$23="None",0,IF(calculations!D52&gt;0,calculations!D52,0))</f>
        <v>0</v>
      </c>
      <c r="J181" s="133">
        <f>IF('group input'!D$23="None",0,IF(calculations!K52&gt;0,calculations!K52,0))</f>
        <v>0</v>
      </c>
      <c r="K181" s="134">
        <f>IF(AND(H181&gt;0,'group input'!D$23&lt;&gt;"None"),VLOOKUP('group input'!D$23,STD_Rates_lookup,2,FALSE),0)</f>
        <v>0</v>
      </c>
      <c r="L181" s="128">
        <f>calculations!L52</f>
        <v>0</v>
      </c>
    </row>
    <row r="182" spans="2:18" ht="15" thickBot="1" x14ac:dyDescent="0.35">
      <c r="K182" s="24" t="s">
        <v>71</v>
      </c>
      <c r="L182" s="115">
        <f>SUM(F157:F181,L157:L181)</f>
        <v>0</v>
      </c>
      <c r="M182" s="111"/>
    </row>
    <row r="183" spans="2:18" ht="15" thickTop="1" x14ac:dyDescent="0.3"/>
    <row r="186" spans="2:18" x14ac:dyDescent="0.3">
      <c r="B186" s="15" t="s">
        <v>72</v>
      </c>
      <c r="C186" s="16"/>
      <c r="D186" s="16"/>
      <c r="E186" s="16"/>
      <c r="F186" s="16"/>
      <c r="G186" s="16"/>
      <c r="H186" s="16"/>
      <c r="I186" s="16"/>
      <c r="J186" s="16"/>
      <c r="K186" s="16"/>
      <c r="L186" s="16"/>
      <c r="M186" s="66"/>
      <c r="N186" s="66"/>
      <c r="O186" s="66"/>
      <c r="P186" s="66"/>
      <c r="Q186" s="66"/>
      <c r="R186" s="66"/>
    </row>
    <row r="188" spans="2:18" x14ac:dyDescent="0.3">
      <c r="B188" s="5" t="s">
        <v>169</v>
      </c>
    </row>
    <row r="189" spans="2:18" ht="27.6" x14ac:dyDescent="0.3">
      <c r="B189" s="27" t="s">
        <v>53</v>
      </c>
      <c r="C189" s="28" t="s">
        <v>54</v>
      </c>
      <c r="D189" s="28" t="s">
        <v>55</v>
      </c>
      <c r="E189" s="28" t="s">
        <v>73</v>
      </c>
      <c r="F189" s="29" t="s">
        <v>74</v>
      </c>
      <c r="G189" s="32"/>
      <c r="H189" s="27" t="s">
        <v>53</v>
      </c>
      <c r="I189" s="28" t="s">
        <v>54</v>
      </c>
      <c r="J189" s="28" t="s">
        <v>55</v>
      </c>
      <c r="K189" s="28" t="s">
        <v>73</v>
      </c>
      <c r="L189" s="30" t="s">
        <v>74</v>
      </c>
    </row>
    <row r="190" spans="2:18" x14ac:dyDescent="0.3">
      <c r="B190" s="118">
        <f>IF('group input'!D$30="None",0,IF(calculations!F3&gt;0,calculations!F3,0))</f>
        <v>0</v>
      </c>
      <c r="C190" s="119">
        <f>IF('group input'!D$30="None",0,IF(calculations!D3&gt;0,calculations!D3,0))</f>
        <v>0</v>
      </c>
      <c r="D190" s="135">
        <f>IF('group input'!D$30="None",0,IF(calculations!N3&gt;0,calculations!N3,0))</f>
        <v>0</v>
      </c>
      <c r="E190" s="134">
        <f>IF(AND(B190&gt;0,'group input'!D$30&lt;&gt;"None"),VLOOKUP('group input'!D$30,LTD_Rates_lookup,2,FALSE),0)</f>
        <v>0</v>
      </c>
      <c r="F190" s="136">
        <f>calculations!O3</f>
        <v>0</v>
      </c>
      <c r="G190" s="124"/>
      <c r="H190" s="118">
        <f>IF('group input'!D$30="None",0,IF(calculations!F28&gt;0,calculations!F28,0))</f>
        <v>0</v>
      </c>
      <c r="I190" s="119">
        <f>IF('group input'!D$30="None",0,IF(calculations!D28&gt;0,calculations!D28,0))</f>
        <v>0</v>
      </c>
      <c r="J190" s="135">
        <f>IF('group input'!D$30="None",0,IF(calculations!N28&gt;0,calculations!N28,0))</f>
        <v>0</v>
      </c>
      <c r="K190" s="137">
        <f>IF(AND(H190&gt;0,'group input'!D$30&lt;&gt;"None"),VLOOKUP('group input'!D$30,LTD_Rates_lookup,2,FALSE),0)</f>
        <v>0</v>
      </c>
      <c r="L190" s="128">
        <f>calculations!O28</f>
        <v>0</v>
      </c>
    </row>
    <row r="191" spans="2:18" x14ac:dyDescent="0.3">
      <c r="B191" s="118">
        <f>IF('group input'!D$30="None",0,IF(calculations!F4&gt;0,calculations!F4,0))</f>
        <v>0</v>
      </c>
      <c r="C191" s="119">
        <f>IF('group input'!D$30="None",0,IF(calculations!D4&gt;0,calculations!D4,0))</f>
        <v>0</v>
      </c>
      <c r="D191" s="135">
        <f>IF('group input'!D$30="None",0,IF(calculations!N4&gt;0,calculations!N4,0))</f>
        <v>0</v>
      </c>
      <c r="E191" s="134">
        <f>IF(AND(B191&gt;0,'group input'!D$30&lt;&gt;"None"),VLOOKUP('group input'!D$30,LTD_Rates_lookup,2,FALSE),0)</f>
        <v>0</v>
      </c>
      <c r="F191" s="136">
        <f>calculations!O4</f>
        <v>0</v>
      </c>
      <c r="G191" s="124"/>
      <c r="H191" s="118">
        <f>IF('group input'!D$30="None",0,IF(calculations!F29&gt;0,calculations!F29,0))</f>
        <v>0</v>
      </c>
      <c r="I191" s="119">
        <f>IF('group input'!D$30="None",0,IF(calculations!D29&gt;0,calculations!D29,0))</f>
        <v>0</v>
      </c>
      <c r="J191" s="135">
        <f>IF('group input'!D$30="None",0,IF(calculations!N29&gt;0,calculations!N29,0))</f>
        <v>0</v>
      </c>
      <c r="K191" s="137">
        <f>IF(AND(H191&gt;0,'group input'!D$30&lt;&gt;"None"),VLOOKUP('group input'!D$30,LTD_Rates_lookup,2,FALSE),0)</f>
        <v>0</v>
      </c>
      <c r="L191" s="128">
        <f>calculations!O29</f>
        <v>0</v>
      </c>
    </row>
    <row r="192" spans="2:18" x14ac:dyDescent="0.3">
      <c r="B192" s="118">
        <f>IF('group input'!D$30="None",0,IF(calculations!F5&gt;0,calculations!F5,0))</f>
        <v>0</v>
      </c>
      <c r="C192" s="119">
        <f>IF('group input'!D$30="None",0,IF(calculations!D5&gt;0,calculations!D5,0))</f>
        <v>0</v>
      </c>
      <c r="D192" s="135">
        <f>IF('group input'!D$30="None",0,IF(calculations!N5&gt;0,calculations!N5,0))</f>
        <v>0</v>
      </c>
      <c r="E192" s="134">
        <f>IF(AND(B192&gt;0,'group input'!D$30&lt;&gt;"None"),VLOOKUP('group input'!D$30,LTD_Rates_lookup,2,FALSE),0)</f>
        <v>0</v>
      </c>
      <c r="F192" s="136">
        <f>calculations!O5</f>
        <v>0</v>
      </c>
      <c r="G192" s="124"/>
      <c r="H192" s="118">
        <f>IF('group input'!D$30="None",0,IF(calculations!F30&gt;0,calculations!F30,0))</f>
        <v>0</v>
      </c>
      <c r="I192" s="119">
        <f>IF('group input'!D$30="None",0,IF(calculations!D30&gt;0,calculations!D30,0))</f>
        <v>0</v>
      </c>
      <c r="J192" s="135">
        <f>IF('group input'!D$30="None",0,IF(calculations!N30&gt;0,calculations!N30,0))</f>
        <v>0</v>
      </c>
      <c r="K192" s="137">
        <f>IF(AND(H192&gt;0,'group input'!D$30&lt;&gt;"None"),VLOOKUP('group input'!D$30,LTD_Rates_lookup,2,FALSE),0)</f>
        <v>0</v>
      </c>
      <c r="L192" s="128">
        <f>calculations!O30</f>
        <v>0</v>
      </c>
    </row>
    <row r="193" spans="2:12" x14ac:dyDescent="0.3">
      <c r="B193" s="118">
        <f>IF('group input'!D$30="None",0,IF(calculations!F6&gt;0,calculations!F6,0))</f>
        <v>0</v>
      </c>
      <c r="C193" s="119">
        <f>IF('group input'!D$30="None",0,IF(calculations!D6&gt;0,calculations!D6,0))</f>
        <v>0</v>
      </c>
      <c r="D193" s="135">
        <f>IF('group input'!D$30="None",0,IF(calculations!N6&gt;0,calculations!N6,0))</f>
        <v>0</v>
      </c>
      <c r="E193" s="134">
        <f>IF(AND(B193&gt;0,'group input'!D$30&lt;&gt;"None"),VLOOKUP('group input'!D$30,LTD_Rates_lookup,2,FALSE),0)</f>
        <v>0</v>
      </c>
      <c r="F193" s="136">
        <f>calculations!O6</f>
        <v>0</v>
      </c>
      <c r="G193" s="124"/>
      <c r="H193" s="118">
        <f>IF('group input'!D$30="None",0,IF(calculations!F31&gt;0,calculations!F31,0))</f>
        <v>0</v>
      </c>
      <c r="I193" s="119">
        <f>IF('group input'!D$30="None",0,IF(calculations!D31&gt;0,calculations!D31,0))</f>
        <v>0</v>
      </c>
      <c r="J193" s="135">
        <f>IF('group input'!D$30="None",0,IF(calculations!N31&gt;0,calculations!N31,0))</f>
        <v>0</v>
      </c>
      <c r="K193" s="137">
        <f>IF(AND(H193&gt;0,'group input'!D$30&lt;&gt;"None"),VLOOKUP('group input'!D$30,LTD_Rates_lookup,2,FALSE),0)</f>
        <v>0</v>
      </c>
      <c r="L193" s="128">
        <f>calculations!O31</f>
        <v>0</v>
      </c>
    </row>
    <row r="194" spans="2:12" x14ac:dyDescent="0.3">
      <c r="B194" s="118">
        <f>IF('group input'!D$30="None",0,IF(calculations!F7&gt;0,calculations!F7,0))</f>
        <v>0</v>
      </c>
      <c r="C194" s="119">
        <f>IF('group input'!D$30="None",0,IF(calculations!D7&gt;0,calculations!D7,0))</f>
        <v>0</v>
      </c>
      <c r="D194" s="135">
        <f>IF('group input'!D$30="None",0,IF(calculations!N7&gt;0,calculations!N7,0))</f>
        <v>0</v>
      </c>
      <c r="E194" s="134">
        <f>IF(AND(B194&gt;0,'group input'!D$30&lt;&gt;"None"),VLOOKUP('group input'!D$30,LTD_Rates_lookup,2,FALSE),0)</f>
        <v>0</v>
      </c>
      <c r="F194" s="136">
        <f>calculations!O7</f>
        <v>0</v>
      </c>
      <c r="G194" s="124"/>
      <c r="H194" s="118">
        <f>IF('group input'!D$30="None",0,IF(calculations!F32&gt;0,calculations!F32,0))</f>
        <v>0</v>
      </c>
      <c r="I194" s="119">
        <f>IF('group input'!D$30="None",0,IF(calculations!D32&gt;0,calculations!D32,0))</f>
        <v>0</v>
      </c>
      <c r="J194" s="135">
        <f>IF('group input'!D$30="None",0,IF(calculations!N32&gt;0,calculations!N32,0))</f>
        <v>0</v>
      </c>
      <c r="K194" s="137">
        <f>IF(AND(H194&gt;0,'group input'!D$30&lt;&gt;"None"),VLOOKUP('group input'!D$30,LTD_Rates_lookup,2,FALSE),0)</f>
        <v>0</v>
      </c>
      <c r="L194" s="128">
        <f>calculations!O32</f>
        <v>0</v>
      </c>
    </row>
    <row r="195" spans="2:12" x14ac:dyDescent="0.3">
      <c r="B195" s="118">
        <f>IF('group input'!D$30="None",0,IF(calculations!F8&gt;0,calculations!F8,0))</f>
        <v>0</v>
      </c>
      <c r="C195" s="119">
        <f>IF('group input'!D$30="None",0,IF(calculations!D8&gt;0,calculations!D8,0))</f>
        <v>0</v>
      </c>
      <c r="D195" s="135">
        <f>IF('group input'!D$30="None",0,IF(calculations!N8&gt;0,calculations!N8,0))</f>
        <v>0</v>
      </c>
      <c r="E195" s="134">
        <f>IF(AND(B195&gt;0,'group input'!D$30&lt;&gt;"None"),VLOOKUP('group input'!D$30,LTD_Rates_lookup,2,FALSE),0)</f>
        <v>0</v>
      </c>
      <c r="F195" s="136">
        <f>calculations!O8</f>
        <v>0</v>
      </c>
      <c r="G195" s="124"/>
      <c r="H195" s="118">
        <f>IF('group input'!D$30="None",0,IF(calculations!F33&gt;0,calculations!F33,0))</f>
        <v>0</v>
      </c>
      <c r="I195" s="119">
        <f>IF('group input'!D$30="None",0,IF(calculations!D33&gt;0,calculations!D33,0))</f>
        <v>0</v>
      </c>
      <c r="J195" s="135">
        <f>IF('group input'!D$30="None",0,IF(calculations!N33&gt;0,calculations!N33,0))</f>
        <v>0</v>
      </c>
      <c r="K195" s="137">
        <f>IF(AND(H195&gt;0,'group input'!D$30&lt;&gt;"None"),VLOOKUP('group input'!D$30,LTD_Rates_lookup,2,FALSE),0)</f>
        <v>0</v>
      </c>
      <c r="L195" s="128">
        <f>calculations!O33</f>
        <v>0</v>
      </c>
    </row>
    <row r="196" spans="2:12" x14ac:dyDescent="0.3">
      <c r="B196" s="118">
        <f>IF('group input'!D$30="None",0,IF(calculations!F9&gt;0,calculations!F9,0))</f>
        <v>0</v>
      </c>
      <c r="C196" s="119">
        <f>IF('group input'!D$30="None",0,IF(calculations!D9&gt;0,calculations!D9,0))</f>
        <v>0</v>
      </c>
      <c r="D196" s="135">
        <f>IF('group input'!D$30="None",0,IF(calculations!N9&gt;0,calculations!N9,0))</f>
        <v>0</v>
      </c>
      <c r="E196" s="134">
        <f>IF(AND(B196&gt;0,'group input'!D$30&lt;&gt;"None"),VLOOKUP('group input'!D$30,LTD_Rates_lookup,2,FALSE),0)</f>
        <v>0</v>
      </c>
      <c r="F196" s="136">
        <f>calculations!O9</f>
        <v>0</v>
      </c>
      <c r="G196" s="124"/>
      <c r="H196" s="118">
        <f>IF('group input'!D$30="None",0,IF(calculations!F34&gt;0,calculations!F34,0))</f>
        <v>0</v>
      </c>
      <c r="I196" s="119">
        <f>IF('group input'!D$30="None",0,IF(calculations!D34&gt;0,calculations!D34,0))</f>
        <v>0</v>
      </c>
      <c r="J196" s="135">
        <f>IF('group input'!D$30="None",0,IF(calculations!N34&gt;0,calculations!N34,0))</f>
        <v>0</v>
      </c>
      <c r="K196" s="137">
        <f>IF(AND(H196&gt;0,'group input'!D$30&lt;&gt;"None"),VLOOKUP('group input'!D$30,LTD_Rates_lookup,2,FALSE),0)</f>
        <v>0</v>
      </c>
      <c r="L196" s="128">
        <f>calculations!O34</f>
        <v>0</v>
      </c>
    </row>
    <row r="197" spans="2:12" x14ac:dyDescent="0.3">
      <c r="B197" s="118">
        <f>IF('group input'!D$30="None",0,IF(calculations!F10&gt;0,calculations!F10,0))</f>
        <v>0</v>
      </c>
      <c r="C197" s="119">
        <f>IF('group input'!D$30="None",0,IF(calculations!D10&gt;0,calculations!D10,0))</f>
        <v>0</v>
      </c>
      <c r="D197" s="135">
        <f>IF('group input'!D$30="None",0,IF(calculations!N10&gt;0,calculations!N10,0))</f>
        <v>0</v>
      </c>
      <c r="E197" s="134">
        <f>IF(AND(B197&gt;0,'group input'!D$30&lt;&gt;"None"),VLOOKUP('group input'!D$30,LTD_Rates_lookup,2,FALSE),0)</f>
        <v>0</v>
      </c>
      <c r="F197" s="136">
        <f>calculations!O10</f>
        <v>0</v>
      </c>
      <c r="G197" s="124"/>
      <c r="H197" s="118">
        <f>IF('group input'!D$30="None",0,IF(calculations!F35&gt;0,calculations!F35,0))</f>
        <v>0</v>
      </c>
      <c r="I197" s="119">
        <f>IF('group input'!D$30="None",0,IF(calculations!D35&gt;0,calculations!D35,0))</f>
        <v>0</v>
      </c>
      <c r="J197" s="135">
        <f>IF('group input'!D$30="None",0,IF(calculations!N35&gt;0,calculations!N35,0))</f>
        <v>0</v>
      </c>
      <c r="K197" s="137">
        <f>IF(AND(H197&gt;0,'group input'!D$30&lt;&gt;"None"),VLOOKUP('group input'!D$30,LTD_Rates_lookup,2,FALSE),0)</f>
        <v>0</v>
      </c>
      <c r="L197" s="128">
        <f>calculations!O35</f>
        <v>0</v>
      </c>
    </row>
    <row r="198" spans="2:12" x14ac:dyDescent="0.3">
      <c r="B198" s="118">
        <f>IF('group input'!D$30="None",0,IF(calculations!F11&gt;0,calculations!F11,0))</f>
        <v>0</v>
      </c>
      <c r="C198" s="119">
        <f>IF('group input'!D$30="None",0,IF(calculations!D11&gt;0,calculations!D11,0))</f>
        <v>0</v>
      </c>
      <c r="D198" s="135">
        <f>IF('group input'!D$30="None",0,IF(calculations!N11&gt;0,calculations!N11,0))</f>
        <v>0</v>
      </c>
      <c r="E198" s="134">
        <f>IF(AND(B198&gt;0,'group input'!D$30&lt;&gt;"None"),VLOOKUP('group input'!D$30,LTD_Rates_lookup,2,FALSE),0)</f>
        <v>0</v>
      </c>
      <c r="F198" s="136">
        <f>calculations!O11</f>
        <v>0</v>
      </c>
      <c r="G198" s="124"/>
      <c r="H198" s="118">
        <f>IF('group input'!D$30="None",0,IF(calculations!F36&gt;0,calculations!F36,0))</f>
        <v>0</v>
      </c>
      <c r="I198" s="119">
        <f>IF('group input'!D$30="None",0,IF(calculations!D36&gt;0,calculations!D36,0))</f>
        <v>0</v>
      </c>
      <c r="J198" s="135">
        <f>IF('group input'!D$30="None",0,IF(calculations!N36&gt;0,calculations!N36,0))</f>
        <v>0</v>
      </c>
      <c r="K198" s="137">
        <f>IF(AND(H198&gt;0,'group input'!D$30&lt;&gt;"None"),VLOOKUP('group input'!D$30,LTD_Rates_lookup,2,FALSE),0)</f>
        <v>0</v>
      </c>
      <c r="L198" s="128">
        <f>calculations!O36</f>
        <v>0</v>
      </c>
    </row>
    <row r="199" spans="2:12" x14ac:dyDescent="0.3">
      <c r="B199" s="118">
        <f>IF('group input'!D$30="None",0,IF(calculations!F12&gt;0,calculations!F12,0))</f>
        <v>0</v>
      </c>
      <c r="C199" s="119">
        <f>IF('group input'!D$30="None",0,IF(calculations!D12&gt;0,calculations!D12,0))</f>
        <v>0</v>
      </c>
      <c r="D199" s="135">
        <f>IF('group input'!D$30="None",0,IF(calculations!N12&gt;0,calculations!N12,0))</f>
        <v>0</v>
      </c>
      <c r="E199" s="134">
        <f>IF(AND(B199&gt;0,'group input'!D$30&lt;&gt;"None"),VLOOKUP('group input'!D$30,LTD_Rates_lookup,2,FALSE),0)</f>
        <v>0</v>
      </c>
      <c r="F199" s="136">
        <f>calculations!O12</f>
        <v>0</v>
      </c>
      <c r="G199" s="124"/>
      <c r="H199" s="118">
        <f>IF('group input'!D$30="None",0,IF(calculations!F37&gt;0,calculations!F37,0))</f>
        <v>0</v>
      </c>
      <c r="I199" s="119">
        <f>IF('group input'!D$30="None",0,IF(calculations!D37&gt;0,calculations!D37,0))</f>
        <v>0</v>
      </c>
      <c r="J199" s="135">
        <f>IF('group input'!D$30="None",0,IF(calculations!N37&gt;0,calculations!N37,0))</f>
        <v>0</v>
      </c>
      <c r="K199" s="137">
        <f>IF(AND(H199&gt;0,'group input'!D$30&lt;&gt;"None"),VLOOKUP('group input'!D$30,LTD_Rates_lookup,2,FALSE),0)</f>
        <v>0</v>
      </c>
      <c r="L199" s="128">
        <f>calculations!O37</f>
        <v>0</v>
      </c>
    </row>
    <row r="200" spans="2:12" x14ac:dyDescent="0.3">
      <c r="B200" s="118">
        <f>IF('group input'!D$30="None",0,IF(calculations!F13&gt;0,calculations!F13,0))</f>
        <v>0</v>
      </c>
      <c r="C200" s="119">
        <f>IF('group input'!D$30="None",0,IF(calculations!D13&gt;0,calculations!D13,0))</f>
        <v>0</v>
      </c>
      <c r="D200" s="135">
        <f>IF('group input'!D$30="None",0,IF(calculations!N13&gt;0,calculations!N13,0))</f>
        <v>0</v>
      </c>
      <c r="E200" s="134">
        <f>IF(AND(B200&gt;0,'group input'!D$30&lt;&gt;"None"),VLOOKUP('group input'!D$30,LTD_Rates_lookup,2,FALSE),0)</f>
        <v>0</v>
      </c>
      <c r="F200" s="136">
        <f>calculations!O13</f>
        <v>0</v>
      </c>
      <c r="G200" s="124"/>
      <c r="H200" s="118">
        <f>IF('group input'!D$30="None",0,IF(calculations!F38&gt;0,calculations!F38,0))</f>
        <v>0</v>
      </c>
      <c r="I200" s="119">
        <f>IF('group input'!D$30="None",0,IF(calculations!D38&gt;0,calculations!D38,0))</f>
        <v>0</v>
      </c>
      <c r="J200" s="135">
        <f>IF('group input'!D$30="None",0,IF(calculations!N38&gt;0,calculations!N38,0))</f>
        <v>0</v>
      </c>
      <c r="K200" s="137">
        <f>IF(AND(H200&gt;0,'group input'!D$30&lt;&gt;"None"),VLOOKUP('group input'!D$30,LTD_Rates_lookup,2,FALSE),0)</f>
        <v>0</v>
      </c>
      <c r="L200" s="128">
        <f>calculations!O38</f>
        <v>0</v>
      </c>
    </row>
    <row r="201" spans="2:12" x14ac:dyDescent="0.3">
      <c r="B201" s="118">
        <f>IF('group input'!D$30="None",0,IF(calculations!F14&gt;0,calculations!F14,0))</f>
        <v>0</v>
      </c>
      <c r="C201" s="119">
        <f>IF('group input'!D$30="None",0,IF(calculations!D14&gt;0,calculations!D14,0))</f>
        <v>0</v>
      </c>
      <c r="D201" s="135">
        <f>IF('group input'!D$30="None",0,IF(calculations!N14&gt;0,calculations!N14,0))</f>
        <v>0</v>
      </c>
      <c r="E201" s="134">
        <f>IF(AND(B201&gt;0,'group input'!D$30&lt;&gt;"None"),VLOOKUP('group input'!D$30,LTD_Rates_lookup,2,FALSE),0)</f>
        <v>0</v>
      </c>
      <c r="F201" s="136">
        <f>calculations!O14</f>
        <v>0</v>
      </c>
      <c r="G201" s="124"/>
      <c r="H201" s="118">
        <f>IF('group input'!D$30="None",0,IF(calculations!F39&gt;0,calculations!F39,0))</f>
        <v>0</v>
      </c>
      <c r="I201" s="119">
        <f>IF('group input'!D$30="None",0,IF(calculations!D39&gt;0,calculations!D39,0))</f>
        <v>0</v>
      </c>
      <c r="J201" s="135">
        <f>IF('group input'!D$30="None",0,IF(calculations!N39&gt;0,calculations!N39,0))</f>
        <v>0</v>
      </c>
      <c r="K201" s="137">
        <f>IF(AND(H201&gt;0,'group input'!D$30&lt;&gt;"None"),VLOOKUP('group input'!D$30,LTD_Rates_lookup,2,FALSE),0)</f>
        <v>0</v>
      </c>
      <c r="L201" s="128">
        <f>calculations!O39</f>
        <v>0</v>
      </c>
    </row>
    <row r="202" spans="2:12" x14ac:dyDescent="0.3">
      <c r="B202" s="118">
        <f>IF('group input'!D$30="None",0,IF(calculations!F15&gt;0,calculations!F15,0))</f>
        <v>0</v>
      </c>
      <c r="C202" s="119">
        <f>IF('group input'!D$30="None",0,IF(calculations!D15&gt;0,calculations!D15,0))</f>
        <v>0</v>
      </c>
      <c r="D202" s="135">
        <f>IF('group input'!D$30="None",0,IF(calculations!N15&gt;0,calculations!N15,0))</f>
        <v>0</v>
      </c>
      <c r="E202" s="134">
        <f>IF(AND(B202&gt;0,'group input'!D$30&lt;&gt;"None"),VLOOKUP('group input'!D$30,LTD_Rates_lookup,2,FALSE),0)</f>
        <v>0</v>
      </c>
      <c r="F202" s="136">
        <f>calculations!O15</f>
        <v>0</v>
      </c>
      <c r="G202" s="124"/>
      <c r="H202" s="118">
        <f>IF('group input'!D$30="None",0,IF(calculations!F40&gt;0,calculations!F40,0))</f>
        <v>0</v>
      </c>
      <c r="I202" s="119">
        <f>IF('group input'!D$30="None",0,IF(calculations!D40&gt;0,calculations!D40,0))</f>
        <v>0</v>
      </c>
      <c r="J202" s="135">
        <f>IF('group input'!D$30="None",0,IF(calculations!N40&gt;0,calculations!N40,0))</f>
        <v>0</v>
      </c>
      <c r="K202" s="137">
        <f>IF(AND(H202&gt;0,'group input'!D$30&lt;&gt;"None"),VLOOKUP('group input'!D$30,LTD_Rates_lookup,2,FALSE),0)</f>
        <v>0</v>
      </c>
      <c r="L202" s="128">
        <f>calculations!O40</f>
        <v>0</v>
      </c>
    </row>
    <row r="203" spans="2:12" x14ac:dyDescent="0.3">
      <c r="B203" s="118">
        <f>IF('group input'!D$30="None",0,IF(calculations!F16&gt;0,calculations!F16,0))</f>
        <v>0</v>
      </c>
      <c r="C203" s="119">
        <f>IF('group input'!D$30="None",0,IF(calculations!D16&gt;0,calculations!D16,0))</f>
        <v>0</v>
      </c>
      <c r="D203" s="135">
        <f>IF('group input'!D$30="None",0,IF(calculations!N16&gt;0,calculations!N16,0))</f>
        <v>0</v>
      </c>
      <c r="E203" s="134">
        <f>IF(AND(B203&gt;0,'group input'!D$30&lt;&gt;"None"),VLOOKUP('group input'!D$30,LTD_Rates_lookup,2,FALSE),0)</f>
        <v>0</v>
      </c>
      <c r="F203" s="136">
        <f>calculations!O16</f>
        <v>0</v>
      </c>
      <c r="G203" s="124"/>
      <c r="H203" s="118">
        <f>IF('group input'!D$30="None",0,IF(calculations!F41&gt;0,calculations!F41,0))</f>
        <v>0</v>
      </c>
      <c r="I203" s="119">
        <f>IF('group input'!D$30="None",0,IF(calculations!D41&gt;0,calculations!D41,0))</f>
        <v>0</v>
      </c>
      <c r="J203" s="135">
        <f>IF('group input'!D$30="None",0,IF(calculations!N41&gt;0,calculations!N41,0))</f>
        <v>0</v>
      </c>
      <c r="K203" s="137">
        <f>IF(AND(H203&gt;0,'group input'!D$30&lt;&gt;"None"),VLOOKUP('group input'!D$30,LTD_Rates_lookup,2,FALSE),0)</f>
        <v>0</v>
      </c>
      <c r="L203" s="128">
        <f>calculations!O41</f>
        <v>0</v>
      </c>
    </row>
    <row r="204" spans="2:12" x14ac:dyDescent="0.3">
      <c r="B204" s="118">
        <f>IF('group input'!D$30="None",0,IF(calculations!F17&gt;0,calculations!F17,0))</f>
        <v>0</v>
      </c>
      <c r="C204" s="119">
        <f>IF('group input'!D$30="None",0,IF(calculations!D17&gt;0,calculations!D17,0))</f>
        <v>0</v>
      </c>
      <c r="D204" s="135">
        <f>IF('group input'!D$30="None",0,IF(calculations!N17&gt;0,calculations!N17,0))</f>
        <v>0</v>
      </c>
      <c r="E204" s="134">
        <f>IF(AND(B204&gt;0,'group input'!D$30&lt;&gt;"None"),VLOOKUP('group input'!D$30,LTD_Rates_lookup,2,FALSE),0)</f>
        <v>0</v>
      </c>
      <c r="F204" s="136">
        <f>calculations!O17</f>
        <v>0</v>
      </c>
      <c r="G204" s="124"/>
      <c r="H204" s="118">
        <f>IF('group input'!D$30="None",0,IF(calculations!F42&gt;0,calculations!F42,0))</f>
        <v>0</v>
      </c>
      <c r="I204" s="119">
        <f>IF('group input'!D$30="None",0,IF(calculations!D42&gt;0,calculations!D42,0))</f>
        <v>0</v>
      </c>
      <c r="J204" s="135">
        <f>IF('group input'!D$30="None",0,IF(calculations!N42&gt;0,calculations!N42,0))</f>
        <v>0</v>
      </c>
      <c r="K204" s="137">
        <f>IF(AND(H204&gt;0,'group input'!D$30&lt;&gt;"None"),VLOOKUP('group input'!D$30,LTD_Rates_lookup,2,FALSE),0)</f>
        <v>0</v>
      </c>
      <c r="L204" s="128">
        <f>calculations!O42</f>
        <v>0</v>
      </c>
    </row>
    <row r="205" spans="2:12" x14ac:dyDescent="0.3">
      <c r="B205" s="118">
        <f>IF('group input'!D$30="None",0,IF(calculations!F18&gt;0,calculations!F18,0))</f>
        <v>0</v>
      </c>
      <c r="C205" s="119">
        <f>IF('group input'!D$30="None",0,IF(calculations!D18&gt;0,calculations!D18,0))</f>
        <v>0</v>
      </c>
      <c r="D205" s="135">
        <f>IF('group input'!D$30="None",0,IF(calculations!N18&gt;0,calculations!N18,0))</f>
        <v>0</v>
      </c>
      <c r="E205" s="134">
        <f>IF(AND(B205&gt;0,'group input'!D$30&lt;&gt;"None"),VLOOKUP('group input'!D$30,LTD_Rates_lookup,2,FALSE),0)</f>
        <v>0</v>
      </c>
      <c r="F205" s="136">
        <f>calculations!O18</f>
        <v>0</v>
      </c>
      <c r="G205" s="124"/>
      <c r="H205" s="118">
        <f>IF('group input'!D$30="None",0,IF(calculations!F43&gt;0,calculations!F43,0))</f>
        <v>0</v>
      </c>
      <c r="I205" s="119">
        <f>IF('group input'!D$30="None",0,IF(calculations!D43&gt;0,calculations!D43,0))</f>
        <v>0</v>
      </c>
      <c r="J205" s="135">
        <f>IF('group input'!D$30="None",0,IF(calculations!N43&gt;0,calculations!N43,0))</f>
        <v>0</v>
      </c>
      <c r="K205" s="137">
        <f>IF(AND(H205&gt;0,'group input'!D$30&lt;&gt;"None"),VLOOKUP('group input'!D$30,LTD_Rates_lookup,2,FALSE),0)</f>
        <v>0</v>
      </c>
      <c r="L205" s="128">
        <f>calculations!O43</f>
        <v>0</v>
      </c>
    </row>
    <row r="206" spans="2:12" x14ac:dyDescent="0.3">
      <c r="B206" s="118">
        <f>IF('group input'!D$30="None",0,IF(calculations!F19&gt;0,calculations!F19,0))</f>
        <v>0</v>
      </c>
      <c r="C206" s="119">
        <f>IF('group input'!D$30="None",0,IF(calculations!D19&gt;0,calculations!D19,0))</f>
        <v>0</v>
      </c>
      <c r="D206" s="135">
        <f>IF('group input'!D$30="None",0,IF(calculations!N19&gt;0,calculations!N19,0))</f>
        <v>0</v>
      </c>
      <c r="E206" s="134">
        <f>IF(AND(B206&gt;0,'group input'!D$30&lt;&gt;"None"),VLOOKUP('group input'!D$30,LTD_Rates_lookup,2,FALSE),0)</f>
        <v>0</v>
      </c>
      <c r="F206" s="136">
        <f>calculations!O19</f>
        <v>0</v>
      </c>
      <c r="G206" s="124"/>
      <c r="H206" s="118">
        <f>IF('group input'!D$30="None",0,IF(calculations!F44&gt;0,calculations!F44,0))</f>
        <v>0</v>
      </c>
      <c r="I206" s="119">
        <f>IF('group input'!D$30="None",0,IF(calculations!D44&gt;0,calculations!D44,0))</f>
        <v>0</v>
      </c>
      <c r="J206" s="135">
        <f>IF('group input'!D$30="None",0,IF(calculations!N44&gt;0,calculations!N44,0))</f>
        <v>0</v>
      </c>
      <c r="K206" s="137">
        <f>IF(AND(H206&gt;0,'group input'!D$30&lt;&gt;"None"),VLOOKUP('group input'!D$30,LTD_Rates_lookup,2,FALSE),0)</f>
        <v>0</v>
      </c>
      <c r="L206" s="128">
        <f>calculations!O44</f>
        <v>0</v>
      </c>
    </row>
    <row r="207" spans="2:12" x14ac:dyDescent="0.3">
      <c r="B207" s="118">
        <f>IF('group input'!D$30="None",0,IF(calculations!F20&gt;0,calculations!F20,0))</f>
        <v>0</v>
      </c>
      <c r="C207" s="119">
        <f>IF('group input'!D$30="None",0,IF(calculations!D20&gt;0,calculations!D20,0))</f>
        <v>0</v>
      </c>
      <c r="D207" s="135">
        <f>IF('group input'!D$30="None",0,IF(calculations!N20&gt;0,calculations!N20,0))</f>
        <v>0</v>
      </c>
      <c r="E207" s="134">
        <f>IF(AND(B207&gt;0,'group input'!D$30&lt;&gt;"None"),VLOOKUP('group input'!D$30,LTD_Rates_lookup,2,FALSE),0)</f>
        <v>0</v>
      </c>
      <c r="F207" s="136">
        <f>calculations!O20</f>
        <v>0</v>
      </c>
      <c r="G207" s="124"/>
      <c r="H207" s="118">
        <f>IF('group input'!D$30="None",0,IF(calculations!F45&gt;0,calculations!F45,0))</f>
        <v>0</v>
      </c>
      <c r="I207" s="119">
        <f>IF('group input'!D$30="None",0,IF(calculations!D45&gt;0,calculations!D45,0))</f>
        <v>0</v>
      </c>
      <c r="J207" s="135">
        <f>IF('group input'!D$30="None",0,IF(calculations!N45&gt;0,calculations!N45,0))</f>
        <v>0</v>
      </c>
      <c r="K207" s="137">
        <f>IF(AND(H207&gt;0,'group input'!D$30&lt;&gt;"None"),VLOOKUP('group input'!D$30,LTD_Rates_lookup,2,FALSE),0)</f>
        <v>0</v>
      </c>
      <c r="L207" s="128">
        <f>calculations!O45</f>
        <v>0</v>
      </c>
    </row>
    <row r="208" spans="2:12" x14ac:dyDescent="0.3">
      <c r="B208" s="118">
        <f>IF('group input'!D$30="None",0,IF(calculations!F21&gt;0,calculations!F21,0))</f>
        <v>0</v>
      </c>
      <c r="C208" s="119">
        <f>IF('group input'!D$30="None",0,IF(calculations!D21&gt;0,calculations!D21,0))</f>
        <v>0</v>
      </c>
      <c r="D208" s="135">
        <f>IF('group input'!D$30="None",0,IF(calculations!N21&gt;0,calculations!N21,0))</f>
        <v>0</v>
      </c>
      <c r="E208" s="134">
        <f>IF(AND(B208&gt;0,'group input'!D$30&lt;&gt;"None"),VLOOKUP('group input'!D$30,LTD_Rates_lookup,2,FALSE),0)</f>
        <v>0</v>
      </c>
      <c r="F208" s="136">
        <f>calculations!O21</f>
        <v>0</v>
      </c>
      <c r="G208" s="124"/>
      <c r="H208" s="118">
        <f>IF('group input'!D$30="None",0,IF(calculations!F46&gt;0,calculations!F46,0))</f>
        <v>0</v>
      </c>
      <c r="I208" s="119">
        <f>IF('group input'!D$30="None",0,IF(calculations!D46&gt;0,calculations!D46,0))</f>
        <v>0</v>
      </c>
      <c r="J208" s="135">
        <f>IF('group input'!D$30="None",0,IF(calculations!N46&gt;0,calculations!N46,0))</f>
        <v>0</v>
      </c>
      <c r="K208" s="137">
        <f>IF(AND(H208&gt;0,'group input'!D$30&lt;&gt;"None"),VLOOKUP('group input'!D$30,LTD_Rates_lookup,2,FALSE),0)</f>
        <v>0</v>
      </c>
      <c r="L208" s="128">
        <f>calculations!O46</f>
        <v>0</v>
      </c>
    </row>
    <row r="209" spans="1:13" x14ac:dyDescent="0.3">
      <c r="B209" s="118">
        <f>IF('group input'!D$30="None",0,IF(calculations!F22&gt;0,calculations!F22,0))</f>
        <v>0</v>
      </c>
      <c r="C209" s="119">
        <f>IF('group input'!D$30="None",0,IF(calculations!D22&gt;0,calculations!D22,0))</f>
        <v>0</v>
      </c>
      <c r="D209" s="135">
        <f>IF('group input'!D$30="None",0,IF(calculations!N22&gt;0,calculations!N22,0))</f>
        <v>0</v>
      </c>
      <c r="E209" s="134">
        <f>IF(AND(B209&gt;0,'group input'!D$30&lt;&gt;"None"),VLOOKUP('group input'!D$30,LTD_Rates_lookup,2,FALSE),0)</f>
        <v>0</v>
      </c>
      <c r="F209" s="136">
        <f>calculations!O22</f>
        <v>0</v>
      </c>
      <c r="G209" s="124"/>
      <c r="H209" s="118">
        <f>IF('group input'!D$30="None",0,IF(calculations!F47&gt;0,calculations!F47,0))</f>
        <v>0</v>
      </c>
      <c r="I209" s="119">
        <f>IF('group input'!D$30="None",0,IF(calculations!D47&gt;0,calculations!D47,0))</f>
        <v>0</v>
      </c>
      <c r="J209" s="135">
        <f>IF('group input'!D$30="None",0,IF(calculations!N47&gt;0,calculations!N47,0))</f>
        <v>0</v>
      </c>
      <c r="K209" s="137">
        <f>IF(AND(H209&gt;0,'group input'!D$30&lt;&gt;"None"),VLOOKUP('group input'!D$30,LTD_Rates_lookup,2,FALSE),0)</f>
        <v>0</v>
      </c>
      <c r="L209" s="128">
        <f>calculations!O47</f>
        <v>0</v>
      </c>
    </row>
    <row r="210" spans="1:13" x14ac:dyDescent="0.3">
      <c r="B210" s="118">
        <f>IF('group input'!D$30="None",0,IF(calculations!F23&gt;0,calculations!F23,0))</f>
        <v>0</v>
      </c>
      <c r="C210" s="119">
        <f>IF('group input'!D$30="None",0,IF(calculations!D23&gt;0,calculations!D23,0))</f>
        <v>0</v>
      </c>
      <c r="D210" s="135">
        <f>IF('group input'!D$30="None",0,IF(calculations!N23&gt;0,calculations!N23,0))</f>
        <v>0</v>
      </c>
      <c r="E210" s="134">
        <f>IF(AND(B210&gt;0,'group input'!D$30&lt;&gt;"None"),VLOOKUP('group input'!D$30,LTD_Rates_lookup,2,FALSE),0)</f>
        <v>0</v>
      </c>
      <c r="F210" s="136">
        <f>calculations!O23</f>
        <v>0</v>
      </c>
      <c r="G210" s="124"/>
      <c r="H210" s="118">
        <f>IF('group input'!D$30="None",0,IF(calculations!F48&gt;0,calculations!F48,0))</f>
        <v>0</v>
      </c>
      <c r="I210" s="119">
        <f>IF('group input'!D$30="None",0,IF(calculations!D48&gt;0,calculations!D48,0))</f>
        <v>0</v>
      </c>
      <c r="J210" s="135">
        <f>IF('group input'!D$30="None",0,IF(calculations!N48&gt;0,calculations!N48,0))</f>
        <v>0</v>
      </c>
      <c r="K210" s="137">
        <f>IF(AND(H210&gt;0,'group input'!D$30&lt;&gt;"None"),VLOOKUP('group input'!D$30,LTD_Rates_lookup,2,FALSE),0)</f>
        <v>0</v>
      </c>
      <c r="L210" s="128">
        <f>calculations!O48</f>
        <v>0</v>
      </c>
    </row>
    <row r="211" spans="1:13" x14ac:dyDescent="0.3">
      <c r="B211" s="118">
        <f>IF('group input'!D$30="None",0,IF(calculations!F24&gt;0,calculations!F24,0))</f>
        <v>0</v>
      </c>
      <c r="C211" s="119">
        <f>IF('group input'!D$30="None",0,IF(calculations!D24&gt;0,calculations!D24,0))</f>
        <v>0</v>
      </c>
      <c r="D211" s="135">
        <f>IF('group input'!D$30="None",0,IF(calculations!N24&gt;0,calculations!N24,0))</f>
        <v>0</v>
      </c>
      <c r="E211" s="134">
        <f>IF(AND(B211&gt;0,'group input'!D$30&lt;&gt;"None"),VLOOKUP('group input'!D$30,LTD_Rates_lookup,2,FALSE),0)</f>
        <v>0</v>
      </c>
      <c r="F211" s="136">
        <f>calculations!O24</f>
        <v>0</v>
      </c>
      <c r="G211" s="124"/>
      <c r="H211" s="118">
        <f>IF('group input'!D$30="None",0,IF(calculations!F49&gt;0,calculations!F49,0))</f>
        <v>0</v>
      </c>
      <c r="I211" s="119">
        <f>IF('group input'!D$30="None",0,IF(calculations!D49&gt;0,calculations!D49,0))</f>
        <v>0</v>
      </c>
      <c r="J211" s="135">
        <f>IF('group input'!D$30="None",0,IF(calculations!N49&gt;0,calculations!N49,0))</f>
        <v>0</v>
      </c>
      <c r="K211" s="137">
        <f>IF(AND(H211&gt;0,'group input'!D$30&lt;&gt;"None"),VLOOKUP('group input'!D$30,LTD_Rates_lookup,2,FALSE),0)</f>
        <v>0</v>
      </c>
      <c r="L211" s="128">
        <f>calculations!O49</f>
        <v>0</v>
      </c>
    </row>
    <row r="212" spans="1:13" x14ac:dyDescent="0.3">
      <c r="B212" s="118">
        <f>IF('group input'!D$30="None",0,IF(calculations!F25&gt;0,calculations!F25,0))</f>
        <v>0</v>
      </c>
      <c r="C212" s="119">
        <f>IF('group input'!D$30="None",0,IF(calculations!D25&gt;0,calculations!D25,0))</f>
        <v>0</v>
      </c>
      <c r="D212" s="135">
        <f>IF('group input'!D$30="None",0,IF(calculations!N25&gt;0,calculations!N25,0))</f>
        <v>0</v>
      </c>
      <c r="E212" s="134">
        <f>IF(AND(B212&gt;0,'group input'!D$30&lt;&gt;"None"),VLOOKUP('group input'!D$30,LTD_Rates_lookup,2,FALSE),0)</f>
        <v>0</v>
      </c>
      <c r="F212" s="136">
        <f>calculations!O25</f>
        <v>0</v>
      </c>
      <c r="G212" s="124"/>
      <c r="H212" s="118">
        <f>IF('group input'!D$30="None",0,IF(calculations!F50&gt;0,calculations!F50,0))</f>
        <v>0</v>
      </c>
      <c r="I212" s="119">
        <f>IF('group input'!D$30="None",0,IF(calculations!D50&gt;0,calculations!D50,0))</f>
        <v>0</v>
      </c>
      <c r="J212" s="135">
        <f>IF('group input'!D$30="None",0,IF(calculations!N50&gt;0,calculations!N50,0))</f>
        <v>0</v>
      </c>
      <c r="K212" s="137">
        <f>IF(AND(H212&gt;0,'group input'!D$30&lt;&gt;"None"),VLOOKUP('group input'!D$30,LTD_Rates_lookup,2,FALSE),0)</f>
        <v>0</v>
      </c>
      <c r="L212" s="128">
        <f>calculations!O50</f>
        <v>0</v>
      </c>
    </row>
    <row r="213" spans="1:13" x14ac:dyDescent="0.3">
      <c r="B213" s="118">
        <f>IF('group input'!D$30="None",0,IF(calculations!F26&gt;0,calculations!F26,0))</f>
        <v>0</v>
      </c>
      <c r="C213" s="119">
        <f>IF('group input'!D$30="None",0,IF(calculations!D26&gt;0,calculations!D26,0))</f>
        <v>0</v>
      </c>
      <c r="D213" s="135">
        <f>IF('group input'!D$30="None",0,IF(calculations!N26&gt;0,calculations!N26,0))</f>
        <v>0</v>
      </c>
      <c r="E213" s="134">
        <f>IF(AND(B213&gt;0,'group input'!D$30&lt;&gt;"None"),VLOOKUP('group input'!D$30,LTD_Rates_lookup,2,FALSE),0)</f>
        <v>0</v>
      </c>
      <c r="F213" s="136">
        <f>calculations!O26</f>
        <v>0</v>
      </c>
      <c r="G213" s="124"/>
      <c r="H213" s="118">
        <f>IF('group input'!D$30="None",0,IF(calculations!F51&gt;0,calculations!F51,0))</f>
        <v>0</v>
      </c>
      <c r="I213" s="119">
        <f>IF('group input'!D$30="None",0,IF(calculations!D51&gt;0,calculations!D51,0))</f>
        <v>0</v>
      </c>
      <c r="J213" s="135">
        <f>IF('group input'!D$30="None",0,IF(calculations!N51&gt;0,calculations!N51,0))</f>
        <v>0</v>
      </c>
      <c r="K213" s="137">
        <f>IF(AND(H213&gt;0,'group input'!D$30&lt;&gt;"None"),VLOOKUP('group input'!D$30,LTD_Rates_lookup,2,FALSE),0)</f>
        <v>0</v>
      </c>
      <c r="L213" s="128">
        <f>calculations!O51</f>
        <v>0</v>
      </c>
    </row>
    <row r="214" spans="1:13" x14ac:dyDescent="0.3">
      <c r="B214" s="118">
        <f>IF('group input'!D$30="None",0,IF(calculations!F27&gt;0,calculations!F27,0))</f>
        <v>0</v>
      </c>
      <c r="C214" s="119">
        <f>IF('group input'!D$30="None",0,IF(calculations!D27&gt;0,calculations!D27,0))</f>
        <v>0</v>
      </c>
      <c r="D214" s="135">
        <f>IF('group input'!D$30="None",0,IF(calculations!N27&gt;0,calculations!N27,0))</f>
        <v>0</v>
      </c>
      <c r="E214" s="134">
        <f>IF(AND(B214&gt;0,'group input'!D$30&lt;&gt;"None"),VLOOKUP('group input'!D$30,LTD_Rates_lookup,2,FALSE),0)</f>
        <v>0</v>
      </c>
      <c r="F214" s="136">
        <f>calculations!O27</f>
        <v>0</v>
      </c>
      <c r="G214" s="124"/>
      <c r="H214" s="118">
        <f>IF('group input'!D$30="None",0,IF(calculations!F52&gt;0,calculations!F52,0))</f>
        <v>0</v>
      </c>
      <c r="I214" s="119">
        <f>IF('group input'!D$30="None",0,IF(calculations!D52&gt;0,calculations!D52,0))</f>
        <v>0</v>
      </c>
      <c r="J214" s="135">
        <f>IF('group input'!D$30="None",0,IF(calculations!N52&gt;0,calculations!N52,0))</f>
        <v>0</v>
      </c>
      <c r="K214" s="137">
        <f>IF(AND(H214&gt;0,'group input'!D$30&lt;&gt;"None"),VLOOKUP('group input'!D$30,LTD_Rates_lookup,2,FALSE),0)</f>
        <v>0</v>
      </c>
      <c r="L214" s="128">
        <f>calculations!O52</f>
        <v>0</v>
      </c>
    </row>
    <row r="215" spans="1:13" ht="15" thickBot="1" x14ac:dyDescent="0.35">
      <c r="K215" s="24" t="s">
        <v>75</v>
      </c>
      <c r="L215" s="115">
        <f>SUM(F190:F214,L190:L214)</f>
        <v>0</v>
      </c>
    </row>
    <row r="216" spans="1:13" ht="24.75" customHeight="1" thickTop="1" x14ac:dyDescent="0.3"/>
    <row r="217" spans="1:13" ht="71.25" customHeight="1" x14ac:dyDescent="0.3">
      <c r="A217" s="151" t="s">
        <v>188</v>
      </c>
      <c r="B217" s="151"/>
      <c r="C217" s="151"/>
      <c r="D217" s="151"/>
      <c r="E217" s="151"/>
      <c r="F217" s="151"/>
      <c r="G217" s="151"/>
      <c r="H217" s="151"/>
      <c r="I217" s="151"/>
      <c r="J217" s="151"/>
      <c r="K217" s="151"/>
      <c r="L217" s="151"/>
      <c r="M217" s="151"/>
    </row>
    <row r="218" spans="1:13" x14ac:dyDescent="0.3">
      <c r="B218" s="147"/>
    </row>
    <row r="219" spans="1:13" x14ac:dyDescent="0.3">
      <c r="B219" s="147"/>
    </row>
    <row r="220" spans="1:13" s="38" customFormat="1" ht="15" customHeight="1" x14ac:dyDescent="0.3">
      <c r="A220" s="143"/>
    </row>
    <row r="221" spans="1:13" s="38" customFormat="1" ht="15" customHeight="1" x14ac:dyDescent="0.3">
      <c r="A221" s="144" t="s">
        <v>187</v>
      </c>
    </row>
  </sheetData>
  <sheetProtection selectLockedCells="1" selectUnlockedCells="1"/>
  <protectedRanges>
    <protectedRange sqref="N8 D9" name="Range1"/>
  </protectedRanges>
  <mergeCells count="7">
    <mergeCell ref="D8:I8"/>
    <mergeCell ref="D9:I9"/>
    <mergeCell ref="A217:M217"/>
    <mergeCell ref="A57:R61"/>
    <mergeCell ref="A56:B56"/>
    <mergeCell ref="A64:R68"/>
    <mergeCell ref="A71:R75"/>
  </mergeCells>
  <conditionalFormatting sqref="J15:L15 I14:I15 B123:D147 F123:H147 B190:F214 H190:L214 B82:I106 K82:R106 B157:F181 H157:L181 I17:L17 I17:I18">
    <cfRule type="cellIs" dxfId="5" priority="2" operator="equal">
      <formula>0</formula>
    </cfRule>
  </conditionalFormatting>
  <conditionalFormatting sqref="I16">
    <cfRule type="cellIs" dxfId="4" priority="1" operator="equal">
      <formula>0</formula>
    </cfRule>
  </conditionalFormatting>
  <pageMargins left="0.25" right="0.25" top="0.75" bottom="0.75" header="0.3" footer="0.3"/>
  <pageSetup scale="56" orientation="portrait" r:id="rId1"/>
  <rowBreaks count="4" manualBreakCount="4">
    <brk id="75" max="17" man="1"/>
    <brk id="115" max="17" man="1"/>
    <brk id="151" max="17" man="1"/>
    <brk id="184"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319"/>
  <sheetViews>
    <sheetView view="pageBreakPreview" zoomScale="70" zoomScaleNormal="100" zoomScaleSheetLayoutView="70" workbookViewId="0">
      <selection activeCell="U13" sqref="U13"/>
    </sheetView>
  </sheetViews>
  <sheetFormatPr defaultColWidth="8.88671875" defaultRowHeight="14.4" x14ac:dyDescent="0.3"/>
  <cols>
    <col min="1" max="1" width="3" style="5" customWidth="1"/>
    <col min="2" max="2" width="12.33203125" style="5" customWidth="1"/>
    <col min="3" max="3" width="5" style="5" customWidth="1"/>
    <col min="4" max="4" width="12" style="5" customWidth="1"/>
    <col min="5" max="5" width="10.33203125" style="5" customWidth="1"/>
    <col min="6" max="6" width="10.6640625" style="5" customWidth="1"/>
    <col min="7" max="7" width="9.33203125" style="5" bestFit="1" customWidth="1"/>
    <col min="8" max="8" width="12" style="5" customWidth="1"/>
    <col min="9" max="9" width="10" style="5" customWidth="1"/>
    <col min="10" max="10" width="12.33203125" style="5" customWidth="1"/>
    <col min="11" max="11" width="9.33203125" style="5" customWidth="1"/>
    <col min="12" max="12" width="10.6640625" style="5" customWidth="1"/>
    <col min="13" max="13" width="11.33203125" style="5" customWidth="1"/>
    <col min="14" max="14" width="9.33203125" style="5" bestFit="1" customWidth="1"/>
    <col min="15" max="15" width="10.44140625" style="5" customWidth="1"/>
    <col min="16" max="17" width="9.33203125" style="5" bestFit="1" customWidth="1"/>
    <col min="18" max="18" width="9.6640625" style="5" customWidth="1"/>
    <col min="19" max="256" width="9.109375" style="5"/>
    <col min="257" max="257" width="3" style="5" customWidth="1"/>
    <col min="258" max="258" width="12.33203125" style="5" customWidth="1"/>
    <col min="259" max="259" width="5" style="5" customWidth="1"/>
    <col min="260" max="260" width="12" style="5" customWidth="1"/>
    <col min="261" max="261" width="10.33203125" style="5" customWidth="1"/>
    <col min="262" max="262" width="10.44140625" style="5" bestFit="1" customWidth="1"/>
    <col min="263" max="263" width="9.33203125" style="5" bestFit="1" customWidth="1"/>
    <col min="264" max="264" width="12" style="5" customWidth="1"/>
    <col min="265" max="265" width="10" style="5" customWidth="1"/>
    <col min="266" max="266" width="12.33203125" style="5" customWidth="1"/>
    <col min="267" max="267" width="9.33203125" style="5" bestFit="1" customWidth="1"/>
    <col min="268" max="268" width="10.33203125" style="5" customWidth="1"/>
    <col min="269" max="269" width="11.33203125" style="5" customWidth="1"/>
    <col min="270" max="270" width="9.33203125" style="5" bestFit="1" customWidth="1"/>
    <col min="271" max="271" width="13.44140625" style="5" customWidth="1"/>
    <col min="272" max="273" width="9.33203125" style="5" bestFit="1" customWidth="1"/>
    <col min="274" max="274" width="9.6640625" style="5" bestFit="1" customWidth="1"/>
    <col min="275" max="512" width="9.109375" style="5"/>
    <col min="513" max="513" width="3" style="5" customWidth="1"/>
    <col min="514" max="514" width="12.33203125" style="5" customWidth="1"/>
    <col min="515" max="515" width="5" style="5" customWidth="1"/>
    <col min="516" max="516" width="12" style="5" customWidth="1"/>
    <col min="517" max="517" width="10.33203125" style="5" customWidth="1"/>
    <col min="518" max="518" width="10.44140625" style="5" bestFit="1" customWidth="1"/>
    <col min="519" max="519" width="9.33203125" style="5" bestFit="1" customWidth="1"/>
    <col min="520" max="520" width="12" style="5" customWidth="1"/>
    <col min="521" max="521" width="10" style="5" customWidth="1"/>
    <col min="522" max="522" width="12.33203125" style="5" customWidth="1"/>
    <col min="523" max="523" width="9.33203125" style="5" bestFit="1" customWidth="1"/>
    <col min="524" max="524" width="10.33203125" style="5" customWidth="1"/>
    <col min="525" max="525" width="11.33203125" style="5" customWidth="1"/>
    <col min="526" max="526" width="9.33203125" style="5" bestFit="1" customWidth="1"/>
    <col min="527" max="527" width="13.44140625" style="5" customWidth="1"/>
    <col min="528" max="529" width="9.33203125" style="5" bestFit="1" customWidth="1"/>
    <col min="530" max="530" width="9.6640625" style="5" bestFit="1" customWidth="1"/>
    <col min="531" max="768" width="9.109375" style="5"/>
    <col min="769" max="769" width="3" style="5" customWidth="1"/>
    <col min="770" max="770" width="12.33203125" style="5" customWidth="1"/>
    <col min="771" max="771" width="5" style="5" customWidth="1"/>
    <col min="772" max="772" width="12" style="5" customWidth="1"/>
    <col min="773" max="773" width="10.33203125" style="5" customWidth="1"/>
    <col min="774" max="774" width="10.44140625" style="5" bestFit="1" customWidth="1"/>
    <col min="775" max="775" width="9.33203125" style="5" bestFit="1" customWidth="1"/>
    <col min="776" max="776" width="12" style="5" customWidth="1"/>
    <col min="777" max="777" width="10" style="5" customWidth="1"/>
    <col min="778" max="778" width="12.33203125" style="5" customWidth="1"/>
    <col min="779" max="779" width="9.33203125" style="5" bestFit="1" customWidth="1"/>
    <col min="780" max="780" width="10.33203125" style="5" customWidth="1"/>
    <col min="781" max="781" width="11.33203125" style="5" customWidth="1"/>
    <col min="782" max="782" width="9.33203125" style="5" bestFit="1" customWidth="1"/>
    <col min="783" max="783" width="13.44140625" style="5" customWidth="1"/>
    <col min="784" max="785" width="9.33203125" style="5" bestFit="1" customWidth="1"/>
    <col min="786" max="786" width="9.6640625" style="5" bestFit="1" customWidth="1"/>
    <col min="787" max="1024" width="9.109375" style="5"/>
    <col min="1025" max="1025" width="3" style="5" customWidth="1"/>
    <col min="1026" max="1026" width="12.33203125" style="5" customWidth="1"/>
    <col min="1027" max="1027" width="5" style="5" customWidth="1"/>
    <col min="1028" max="1028" width="12" style="5" customWidth="1"/>
    <col min="1029" max="1029" width="10.33203125" style="5" customWidth="1"/>
    <col min="1030" max="1030" width="10.44140625" style="5" bestFit="1" customWidth="1"/>
    <col min="1031" max="1031" width="9.33203125" style="5" bestFit="1" customWidth="1"/>
    <col min="1032" max="1032" width="12" style="5" customWidth="1"/>
    <col min="1033" max="1033" width="10" style="5" customWidth="1"/>
    <col min="1034" max="1034" width="12.33203125" style="5" customWidth="1"/>
    <col min="1035" max="1035" width="9.33203125" style="5" bestFit="1" customWidth="1"/>
    <col min="1036" max="1036" width="10.33203125" style="5" customWidth="1"/>
    <col min="1037" max="1037" width="11.33203125" style="5" customWidth="1"/>
    <col min="1038" max="1038" width="9.33203125" style="5" bestFit="1" customWidth="1"/>
    <col min="1039" max="1039" width="13.44140625" style="5" customWidth="1"/>
    <col min="1040" max="1041" width="9.33203125" style="5" bestFit="1" customWidth="1"/>
    <col min="1042" max="1042" width="9.6640625" style="5" bestFit="1" customWidth="1"/>
    <col min="1043" max="1280" width="9.109375" style="5"/>
    <col min="1281" max="1281" width="3" style="5" customWidth="1"/>
    <col min="1282" max="1282" width="12.33203125" style="5" customWidth="1"/>
    <col min="1283" max="1283" width="5" style="5" customWidth="1"/>
    <col min="1284" max="1284" width="12" style="5" customWidth="1"/>
    <col min="1285" max="1285" width="10.33203125" style="5" customWidth="1"/>
    <col min="1286" max="1286" width="10.44140625" style="5" bestFit="1" customWidth="1"/>
    <col min="1287" max="1287" width="9.33203125" style="5" bestFit="1" customWidth="1"/>
    <col min="1288" max="1288" width="12" style="5" customWidth="1"/>
    <col min="1289" max="1289" width="10" style="5" customWidth="1"/>
    <col min="1290" max="1290" width="12.33203125" style="5" customWidth="1"/>
    <col min="1291" max="1291" width="9.33203125" style="5" bestFit="1" customWidth="1"/>
    <col min="1292" max="1292" width="10.33203125" style="5" customWidth="1"/>
    <col min="1293" max="1293" width="11.33203125" style="5" customWidth="1"/>
    <col min="1294" max="1294" width="9.33203125" style="5" bestFit="1" customWidth="1"/>
    <col min="1295" max="1295" width="13.44140625" style="5" customWidth="1"/>
    <col min="1296" max="1297" width="9.33203125" style="5" bestFit="1" customWidth="1"/>
    <col min="1298" max="1298" width="9.6640625" style="5" bestFit="1" customWidth="1"/>
    <col min="1299" max="1536" width="9.109375" style="5"/>
    <col min="1537" max="1537" width="3" style="5" customWidth="1"/>
    <col min="1538" max="1538" width="12.33203125" style="5" customWidth="1"/>
    <col min="1539" max="1539" width="5" style="5" customWidth="1"/>
    <col min="1540" max="1540" width="12" style="5" customWidth="1"/>
    <col min="1541" max="1541" width="10.33203125" style="5" customWidth="1"/>
    <col min="1542" max="1542" width="10.44140625" style="5" bestFit="1" customWidth="1"/>
    <col min="1543" max="1543" width="9.33203125" style="5" bestFit="1" customWidth="1"/>
    <col min="1544" max="1544" width="12" style="5" customWidth="1"/>
    <col min="1545" max="1545" width="10" style="5" customWidth="1"/>
    <col min="1546" max="1546" width="12.33203125" style="5" customWidth="1"/>
    <col min="1547" max="1547" width="9.33203125" style="5" bestFit="1" customWidth="1"/>
    <col min="1548" max="1548" width="10.33203125" style="5" customWidth="1"/>
    <col min="1549" max="1549" width="11.33203125" style="5" customWidth="1"/>
    <col min="1550" max="1550" width="9.33203125" style="5" bestFit="1" customWidth="1"/>
    <col min="1551" max="1551" width="13.44140625" style="5" customWidth="1"/>
    <col min="1552" max="1553" width="9.33203125" style="5" bestFit="1" customWidth="1"/>
    <col min="1554" max="1554" width="9.6640625" style="5" bestFit="1" customWidth="1"/>
    <col min="1555" max="1792" width="9.109375" style="5"/>
    <col min="1793" max="1793" width="3" style="5" customWidth="1"/>
    <col min="1794" max="1794" width="12.33203125" style="5" customWidth="1"/>
    <col min="1795" max="1795" width="5" style="5" customWidth="1"/>
    <col min="1796" max="1796" width="12" style="5" customWidth="1"/>
    <col min="1797" max="1797" width="10.33203125" style="5" customWidth="1"/>
    <col min="1798" max="1798" width="10.44140625" style="5" bestFit="1" customWidth="1"/>
    <col min="1799" max="1799" width="9.33203125" style="5" bestFit="1" customWidth="1"/>
    <col min="1800" max="1800" width="12" style="5" customWidth="1"/>
    <col min="1801" max="1801" width="10" style="5" customWidth="1"/>
    <col min="1802" max="1802" width="12.33203125" style="5" customWidth="1"/>
    <col min="1803" max="1803" width="9.33203125" style="5" bestFit="1" customWidth="1"/>
    <col min="1804" max="1804" width="10.33203125" style="5" customWidth="1"/>
    <col min="1805" max="1805" width="11.33203125" style="5" customWidth="1"/>
    <col min="1806" max="1806" width="9.33203125" style="5" bestFit="1" customWidth="1"/>
    <col min="1807" max="1807" width="13.44140625" style="5" customWidth="1"/>
    <col min="1808" max="1809" width="9.33203125" style="5" bestFit="1" customWidth="1"/>
    <col min="1810" max="1810" width="9.6640625" style="5" bestFit="1" customWidth="1"/>
    <col min="1811" max="2048" width="9.109375" style="5"/>
    <col min="2049" max="2049" width="3" style="5" customWidth="1"/>
    <col min="2050" max="2050" width="12.33203125" style="5" customWidth="1"/>
    <col min="2051" max="2051" width="5" style="5" customWidth="1"/>
    <col min="2052" max="2052" width="12" style="5" customWidth="1"/>
    <col min="2053" max="2053" width="10.33203125" style="5" customWidth="1"/>
    <col min="2054" max="2054" width="10.44140625" style="5" bestFit="1" customWidth="1"/>
    <col min="2055" max="2055" width="9.33203125" style="5" bestFit="1" customWidth="1"/>
    <col min="2056" max="2056" width="12" style="5" customWidth="1"/>
    <col min="2057" max="2057" width="10" style="5" customWidth="1"/>
    <col min="2058" max="2058" width="12.33203125" style="5" customWidth="1"/>
    <col min="2059" max="2059" width="9.33203125" style="5" bestFit="1" customWidth="1"/>
    <col min="2060" max="2060" width="10.33203125" style="5" customWidth="1"/>
    <col min="2061" max="2061" width="11.33203125" style="5" customWidth="1"/>
    <col min="2062" max="2062" width="9.33203125" style="5" bestFit="1" customWidth="1"/>
    <col min="2063" max="2063" width="13.44140625" style="5" customWidth="1"/>
    <col min="2064" max="2065" width="9.33203125" style="5" bestFit="1" customWidth="1"/>
    <col min="2066" max="2066" width="9.6640625" style="5" bestFit="1" customWidth="1"/>
    <col min="2067" max="2304" width="9.109375" style="5"/>
    <col min="2305" max="2305" width="3" style="5" customWidth="1"/>
    <col min="2306" max="2306" width="12.33203125" style="5" customWidth="1"/>
    <col min="2307" max="2307" width="5" style="5" customWidth="1"/>
    <col min="2308" max="2308" width="12" style="5" customWidth="1"/>
    <col min="2309" max="2309" width="10.33203125" style="5" customWidth="1"/>
    <col min="2310" max="2310" width="10.44140625" style="5" bestFit="1" customWidth="1"/>
    <col min="2311" max="2311" width="9.33203125" style="5" bestFit="1" customWidth="1"/>
    <col min="2312" max="2312" width="12" style="5" customWidth="1"/>
    <col min="2313" max="2313" width="10" style="5" customWidth="1"/>
    <col min="2314" max="2314" width="12.33203125" style="5" customWidth="1"/>
    <col min="2315" max="2315" width="9.33203125" style="5" bestFit="1" customWidth="1"/>
    <col min="2316" max="2316" width="10.33203125" style="5" customWidth="1"/>
    <col min="2317" max="2317" width="11.33203125" style="5" customWidth="1"/>
    <col min="2318" max="2318" width="9.33203125" style="5" bestFit="1" customWidth="1"/>
    <col min="2319" max="2319" width="13.44140625" style="5" customWidth="1"/>
    <col min="2320" max="2321" width="9.33203125" style="5" bestFit="1" customWidth="1"/>
    <col min="2322" max="2322" width="9.6640625" style="5" bestFit="1" customWidth="1"/>
    <col min="2323" max="2560" width="9.109375" style="5"/>
    <col min="2561" max="2561" width="3" style="5" customWidth="1"/>
    <col min="2562" max="2562" width="12.33203125" style="5" customWidth="1"/>
    <col min="2563" max="2563" width="5" style="5" customWidth="1"/>
    <col min="2564" max="2564" width="12" style="5" customWidth="1"/>
    <col min="2565" max="2565" width="10.33203125" style="5" customWidth="1"/>
    <col min="2566" max="2566" width="10.44140625" style="5" bestFit="1" customWidth="1"/>
    <col min="2567" max="2567" width="9.33203125" style="5" bestFit="1" customWidth="1"/>
    <col min="2568" max="2568" width="12" style="5" customWidth="1"/>
    <col min="2569" max="2569" width="10" style="5" customWidth="1"/>
    <col min="2570" max="2570" width="12.33203125" style="5" customWidth="1"/>
    <col min="2571" max="2571" width="9.33203125" style="5" bestFit="1" customWidth="1"/>
    <col min="2572" max="2572" width="10.33203125" style="5" customWidth="1"/>
    <col min="2573" max="2573" width="11.33203125" style="5" customWidth="1"/>
    <col min="2574" max="2574" width="9.33203125" style="5" bestFit="1" customWidth="1"/>
    <col min="2575" max="2575" width="13.44140625" style="5" customWidth="1"/>
    <col min="2576" max="2577" width="9.33203125" style="5" bestFit="1" customWidth="1"/>
    <col min="2578" max="2578" width="9.6640625" style="5" bestFit="1" customWidth="1"/>
    <col min="2579" max="2816" width="9.109375" style="5"/>
    <col min="2817" max="2817" width="3" style="5" customWidth="1"/>
    <col min="2818" max="2818" width="12.33203125" style="5" customWidth="1"/>
    <col min="2819" max="2819" width="5" style="5" customWidth="1"/>
    <col min="2820" max="2820" width="12" style="5" customWidth="1"/>
    <col min="2821" max="2821" width="10.33203125" style="5" customWidth="1"/>
    <col min="2822" max="2822" width="10.44140625" style="5" bestFit="1" customWidth="1"/>
    <col min="2823" max="2823" width="9.33203125" style="5" bestFit="1" customWidth="1"/>
    <col min="2824" max="2824" width="12" style="5" customWidth="1"/>
    <col min="2825" max="2825" width="10" style="5" customWidth="1"/>
    <col min="2826" max="2826" width="12.33203125" style="5" customWidth="1"/>
    <col min="2827" max="2827" width="9.33203125" style="5" bestFit="1" customWidth="1"/>
    <col min="2828" max="2828" width="10.33203125" style="5" customWidth="1"/>
    <col min="2829" max="2829" width="11.33203125" style="5" customWidth="1"/>
    <col min="2830" max="2830" width="9.33203125" style="5" bestFit="1" customWidth="1"/>
    <col min="2831" max="2831" width="13.44140625" style="5" customWidth="1"/>
    <col min="2832" max="2833" width="9.33203125" style="5" bestFit="1" customWidth="1"/>
    <col min="2834" max="2834" width="9.6640625" style="5" bestFit="1" customWidth="1"/>
    <col min="2835" max="3072" width="9.109375" style="5"/>
    <col min="3073" max="3073" width="3" style="5" customWidth="1"/>
    <col min="3074" max="3074" width="12.33203125" style="5" customWidth="1"/>
    <col min="3075" max="3075" width="5" style="5" customWidth="1"/>
    <col min="3076" max="3076" width="12" style="5" customWidth="1"/>
    <col min="3077" max="3077" width="10.33203125" style="5" customWidth="1"/>
    <col min="3078" max="3078" width="10.44140625" style="5" bestFit="1" customWidth="1"/>
    <col min="3079" max="3079" width="9.33203125" style="5" bestFit="1" customWidth="1"/>
    <col min="3080" max="3080" width="12" style="5" customWidth="1"/>
    <col min="3081" max="3081" width="10" style="5" customWidth="1"/>
    <col min="3082" max="3082" width="12.33203125" style="5" customWidth="1"/>
    <col min="3083" max="3083" width="9.33203125" style="5" bestFit="1" customWidth="1"/>
    <col min="3084" max="3084" width="10.33203125" style="5" customWidth="1"/>
    <col min="3085" max="3085" width="11.33203125" style="5" customWidth="1"/>
    <col min="3086" max="3086" width="9.33203125" style="5" bestFit="1" customWidth="1"/>
    <col min="3087" max="3087" width="13.44140625" style="5" customWidth="1"/>
    <col min="3088" max="3089" width="9.33203125" style="5" bestFit="1" customWidth="1"/>
    <col min="3090" max="3090" width="9.6640625" style="5" bestFit="1" customWidth="1"/>
    <col min="3091" max="3328" width="9.109375" style="5"/>
    <col min="3329" max="3329" width="3" style="5" customWidth="1"/>
    <col min="3330" max="3330" width="12.33203125" style="5" customWidth="1"/>
    <col min="3331" max="3331" width="5" style="5" customWidth="1"/>
    <col min="3332" max="3332" width="12" style="5" customWidth="1"/>
    <col min="3333" max="3333" width="10.33203125" style="5" customWidth="1"/>
    <col min="3334" max="3334" width="10.44140625" style="5" bestFit="1" customWidth="1"/>
    <col min="3335" max="3335" width="9.33203125" style="5" bestFit="1" customWidth="1"/>
    <col min="3336" max="3336" width="12" style="5" customWidth="1"/>
    <col min="3337" max="3337" width="10" style="5" customWidth="1"/>
    <col min="3338" max="3338" width="12.33203125" style="5" customWidth="1"/>
    <col min="3339" max="3339" width="9.33203125" style="5" bestFit="1" customWidth="1"/>
    <col min="3340" max="3340" width="10.33203125" style="5" customWidth="1"/>
    <col min="3341" max="3341" width="11.33203125" style="5" customWidth="1"/>
    <col min="3342" max="3342" width="9.33203125" style="5" bestFit="1" customWidth="1"/>
    <col min="3343" max="3343" width="13.44140625" style="5" customWidth="1"/>
    <col min="3344" max="3345" width="9.33203125" style="5" bestFit="1" customWidth="1"/>
    <col min="3346" max="3346" width="9.6640625" style="5" bestFit="1" customWidth="1"/>
    <col min="3347" max="3584" width="9.109375" style="5"/>
    <col min="3585" max="3585" width="3" style="5" customWidth="1"/>
    <col min="3586" max="3586" width="12.33203125" style="5" customWidth="1"/>
    <col min="3587" max="3587" width="5" style="5" customWidth="1"/>
    <col min="3588" max="3588" width="12" style="5" customWidth="1"/>
    <col min="3589" max="3589" width="10.33203125" style="5" customWidth="1"/>
    <col min="3590" max="3590" width="10.44140625" style="5" bestFit="1" customWidth="1"/>
    <col min="3591" max="3591" width="9.33203125" style="5" bestFit="1" customWidth="1"/>
    <col min="3592" max="3592" width="12" style="5" customWidth="1"/>
    <col min="3593" max="3593" width="10" style="5" customWidth="1"/>
    <col min="3594" max="3594" width="12.33203125" style="5" customWidth="1"/>
    <col min="3595" max="3595" width="9.33203125" style="5" bestFit="1" customWidth="1"/>
    <col min="3596" max="3596" width="10.33203125" style="5" customWidth="1"/>
    <col min="3597" max="3597" width="11.33203125" style="5" customWidth="1"/>
    <col min="3598" max="3598" width="9.33203125" style="5" bestFit="1" customWidth="1"/>
    <col min="3599" max="3599" width="13.44140625" style="5" customWidth="1"/>
    <col min="3600" max="3601" width="9.33203125" style="5" bestFit="1" customWidth="1"/>
    <col min="3602" max="3602" width="9.6640625" style="5" bestFit="1" customWidth="1"/>
    <col min="3603" max="3840" width="9.109375" style="5"/>
    <col min="3841" max="3841" width="3" style="5" customWidth="1"/>
    <col min="3842" max="3842" width="12.33203125" style="5" customWidth="1"/>
    <col min="3843" max="3843" width="5" style="5" customWidth="1"/>
    <col min="3844" max="3844" width="12" style="5" customWidth="1"/>
    <col min="3845" max="3845" width="10.33203125" style="5" customWidth="1"/>
    <col min="3846" max="3846" width="10.44140625" style="5" bestFit="1" customWidth="1"/>
    <col min="3847" max="3847" width="9.33203125" style="5" bestFit="1" customWidth="1"/>
    <col min="3848" max="3848" width="12" style="5" customWidth="1"/>
    <col min="3849" max="3849" width="10" style="5" customWidth="1"/>
    <col min="3850" max="3850" width="12.33203125" style="5" customWidth="1"/>
    <col min="3851" max="3851" width="9.33203125" style="5" bestFit="1" customWidth="1"/>
    <col min="3852" max="3852" width="10.33203125" style="5" customWidth="1"/>
    <col min="3853" max="3853" width="11.33203125" style="5" customWidth="1"/>
    <col min="3854" max="3854" width="9.33203125" style="5" bestFit="1" customWidth="1"/>
    <col min="3855" max="3855" width="13.44140625" style="5" customWidth="1"/>
    <col min="3856" max="3857" width="9.33203125" style="5" bestFit="1" customWidth="1"/>
    <col min="3858" max="3858" width="9.6640625" style="5" bestFit="1" customWidth="1"/>
    <col min="3859" max="4096" width="9.109375" style="5"/>
    <col min="4097" max="4097" width="3" style="5" customWidth="1"/>
    <col min="4098" max="4098" width="12.33203125" style="5" customWidth="1"/>
    <col min="4099" max="4099" width="5" style="5" customWidth="1"/>
    <col min="4100" max="4100" width="12" style="5" customWidth="1"/>
    <col min="4101" max="4101" width="10.33203125" style="5" customWidth="1"/>
    <col min="4102" max="4102" width="10.44140625" style="5" bestFit="1" customWidth="1"/>
    <col min="4103" max="4103" width="9.33203125" style="5" bestFit="1" customWidth="1"/>
    <col min="4104" max="4104" width="12" style="5" customWidth="1"/>
    <col min="4105" max="4105" width="10" style="5" customWidth="1"/>
    <col min="4106" max="4106" width="12.33203125" style="5" customWidth="1"/>
    <col min="4107" max="4107" width="9.33203125" style="5" bestFit="1" customWidth="1"/>
    <col min="4108" max="4108" width="10.33203125" style="5" customWidth="1"/>
    <col min="4109" max="4109" width="11.33203125" style="5" customWidth="1"/>
    <col min="4110" max="4110" width="9.33203125" style="5" bestFit="1" customWidth="1"/>
    <col min="4111" max="4111" width="13.44140625" style="5" customWidth="1"/>
    <col min="4112" max="4113" width="9.33203125" style="5" bestFit="1" customWidth="1"/>
    <col min="4114" max="4114" width="9.6640625" style="5" bestFit="1" customWidth="1"/>
    <col min="4115" max="4352" width="9.109375" style="5"/>
    <col min="4353" max="4353" width="3" style="5" customWidth="1"/>
    <col min="4354" max="4354" width="12.33203125" style="5" customWidth="1"/>
    <col min="4355" max="4355" width="5" style="5" customWidth="1"/>
    <col min="4356" max="4356" width="12" style="5" customWidth="1"/>
    <col min="4357" max="4357" width="10.33203125" style="5" customWidth="1"/>
    <col min="4358" max="4358" width="10.44140625" style="5" bestFit="1" customWidth="1"/>
    <col min="4359" max="4359" width="9.33203125" style="5" bestFit="1" customWidth="1"/>
    <col min="4360" max="4360" width="12" style="5" customWidth="1"/>
    <col min="4361" max="4361" width="10" style="5" customWidth="1"/>
    <col min="4362" max="4362" width="12.33203125" style="5" customWidth="1"/>
    <col min="4363" max="4363" width="9.33203125" style="5" bestFit="1" customWidth="1"/>
    <col min="4364" max="4364" width="10.33203125" style="5" customWidth="1"/>
    <col min="4365" max="4365" width="11.33203125" style="5" customWidth="1"/>
    <col min="4366" max="4366" width="9.33203125" style="5" bestFit="1" customWidth="1"/>
    <col min="4367" max="4367" width="13.44140625" style="5" customWidth="1"/>
    <col min="4368" max="4369" width="9.33203125" style="5" bestFit="1" customWidth="1"/>
    <col min="4370" max="4370" width="9.6640625" style="5" bestFit="1" customWidth="1"/>
    <col min="4371" max="4608" width="9.109375" style="5"/>
    <col min="4609" max="4609" width="3" style="5" customWidth="1"/>
    <col min="4610" max="4610" width="12.33203125" style="5" customWidth="1"/>
    <col min="4611" max="4611" width="5" style="5" customWidth="1"/>
    <col min="4612" max="4612" width="12" style="5" customWidth="1"/>
    <col min="4613" max="4613" width="10.33203125" style="5" customWidth="1"/>
    <col min="4614" max="4614" width="10.44140625" style="5" bestFit="1" customWidth="1"/>
    <col min="4615" max="4615" width="9.33203125" style="5" bestFit="1" customWidth="1"/>
    <col min="4616" max="4616" width="12" style="5" customWidth="1"/>
    <col min="4617" max="4617" width="10" style="5" customWidth="1"/>
    <col min="4618" max="4618" width="12.33203125" style="5" customWidth="1"/>
    <col min="4619" max="4619" width="9.33203125" style="5" bestFit="1" customWidth="1"/>
    <col min="4620" max="4620" width="10.33203125" style="5" customWidth="1"/>
    <col min="4621" max="4621" width="11.33203125" style="5" customWidth="1"/>
    <col min="4622" max="4622" width="9.33203125" style="5" bestFit="1" customWidth="1"/>
    <col min="4623" max="4623" width="13.44140625" style="5" customWidth="1"/>
    <col min="4624" max="4625" width="9.33203125" style="5" bestFit="1" customWidth="1"/>
    <col min="4626" max="4626" width="9.6640625" style="5" bestFit="1" customWidth="1"/>
    <col min="4627" max="4864" width="9.109375" style="5"/>
    <col min="4865" max="4865" width="3" style="5" customWidth="1"/>
    <col min="4866" max="4866" width="12.33203125" style="5" customWidth="1"/>
    <col min="4867" max="4867" width="5" style="5" customWidth="1"/>
    <col min="4868" max="4868" width="12" style="5" customWidth="1"/>
    <col min="4869" max="4869" width="10.33203125" style="5" customWidth="1"/>
    <col min="4870" max="4870" width="10.44140625" style="5" bestFit="1" customWidth="1"/>
    <col min="4871" max="4871" width="9.33203125" style="5" bestFit="1" customWidth="1"/>
    <col min="4872" max="4872" width="12" style="5" customWidth="1"/>
    <col min="4873" max="4873" width="10" style="5" customWidth="1"/>
    <col min="4874" max="4874" width="12.33203125" style="5" customWidth="1"/>
    <col min="4875" max="4875" width="9.33203125" style="5" bestFit="1" customWidth="1"/>
    <col min="4876" max="4876" width="10.33203125" style="5" customWidth="1"/>
    <col min="4877" max="4877" width="11.33203125" style="5" customWidth="1"/>
    <col min="4878" max="4878" width="9.33203125" style="5" bestFit="1" customWidth="1"/>
    <col min="4879" max="4879" width="13.44140625" style="5" customWidth="1"/>
    <col min="4880" max="4881" width="9.33203125" style="5" bestFit="1" customWidth="1"/>
    <col min="4882" max="4882" width="9.6640625" style="5" bestFit="1" customWidth="1"/>
    <col min="4883" max="5120" width="9.109375" style="5"/>
    <col min="5121" max="5121" width="3" style="5" customWidth="1"/>
    <col min="5122" max="5122" width="12.33203125" style="5" customWidth="1"/>
    <col min="5123" max="5123" width="5" style="5" customWidth="1"/>
    <col min="5124" max="5124" width="12" style="5" customWidth="1"/>
    <col min="5125" max="5125" width="10.33203125" style="5" customWidth="1"/>
    <col min="5126" max="5126" width="10.44140625" style="5" bestFit="1" customWidth="1"/>
    <col min="5127" max="5127" width="9.33203125" style="5" bestFit="1" customWidth="1"/>
    <col min="5128" max="5128" width="12" style="5" customWidth="1"/>
    <col min="5129" max="5129" width="10" style="5" customWidth="1"/>
    <col min="5130" max="5130" width="12.33203125" style="5" customWidth="1"/>
    <col min="5131" max="5131" width="9.33203125" style="5" bestFit="1" customWidth="1"/>
    <col min="5132" max="5132" width="10.33203125" style="5" customWidth="1"/>
    <col min="5133" max="5133" width="11.33203125" style="5" customWidth="1"/>
    <col min="5134" max="5134" width="9.33203125" style="5" bestFit="1" customWidth="1"/>
    <col min="5135" max="5135" width="13.44140625" style="5" customWidth="1"/>
    <col min="5136" max="5137" width="9.33203125" style="5" bestFit="1" customWidth="1"/>
    <col min="5138" max="5138" width="9.6640625" style="5" bestFit="1" customWidth="1"/>
    <col min="5139" max="5376" width="9.109375" style="5"/>
    <col min="5377" max="5377" width="3" style="5" customWidth="1"/>
    <col min="5378" max="5378" width="12.33203125" style="5" customWidth="1"/>
    <col min="5379" max="5379" width="5" style="5" customWidth="1"/>
    <col min="5380" max="5380" width="12" style="5" customWidth="1"/>
    <col min="5381" max="5381" width="10.33203125" style="5" customWidth="1"/>
    <col min="5382" max="5382" width="10.44140625" style="5" bestFit="1" customWidth="1"/>
    <col min="5383" max="5383" width="9.33203125" style="5" bestFit="1" customWidth="1"/>
    <col min="5384" max="5384" width="12" style="5" customWidth="1"/>
    <col min="5385" max="5385" width="10" style="5" customWidth="1"/>
    <col min="5386" max="5386" width="12.33203125" style="5" customWidth="1"/>
    <col min="5387" max="5387" width="9.33203125" style="5" bestFit="1" customWidth="1"/>
    <col min="5388" max="5388" width="10.33203125" style="5" customWidth="1"/>
    <col min="5389" max="5389" width="11.33203125" style="5" customWidth="1"/>
    <col min="5390" max="5390" width="9.33203125" style="5" bestFit="1" customWidth="1"/>
    <col min="5391" max="5391" width="13.44140625" style="5" customWidth="1"/>
    <col min="5392" max="5393" width="9.33203125" style="5" bestFit="1" customWidth="1"/>
    <col min="5394" max="5394" width="9.6640625" style="5" bestFit="1" customWidth="1"/>
    <col min="5395" max="5632" width="9.109375" style="5"/>
    <col min="5633" max="5633" width="3" style="5" customWidth="1"/>
    <col min="5634" max="5634" width="12.33203125" style="5" customWidth="1"/>
    <col min="5635" max="5635" width="5" style="5" customWidth="1"/>
    <col min="5636" max="5636" width="12" style="5" customWidth="1"/>
    <col min="5637" max="5637" width="10.33203125" style="5" customWidth="1"/>
    <col min="5638" max="5638" width="10.44140625" style="5" bestFit="1" customWidth="1"/>
    <col min="5639" max="5639" width="9.33203125" style="5" bestFit="1" customWidth="1"/>
    <col min="5640" max="5640" width="12" style="5" customWidth="1"/>
    <col min="5641" max="5641" width="10" style="5" customWidth="1"/>
    <col min="5642" max="5642" width="12.33203125" style="5" customWidth="1"/>
    <col min="5643" max="5643" width="9.33203125" style="5" bestFit="1" customWidth="1"/>
    <col min="5644" max="5644" width="10.33203125" style="5" customWidth="1"/>
    <col min="5645" max="5645" width="11.33203125" style="5" customWidth="1"/>
    <col min="5646" max="5646" width="9.33203125" style="5" bestFit="1" customWidth="1"/>
    <col min="5647" max="5647" width="13.44140625" style="5" customWidth="1"/>
    <col min="5648" max="5649" width="9.33203125" style="5" bestFit="1" customWidth="1"/>
    <col min="5650" max="5650" width="9.6640625" style="5" bestFit="1" customWidth="1"/>
    <col min="5651" max="5888" width="9.109375" style="5"/>
    <col min="5889" max="5889" width="3" style="5" customWidth="1"/>
    <col min="5890" max="5890" width="12.33203125" style="5" customWidth="1"/>
    <col min="5891" max="5891" width="5" style="5" customWidth="1"/>
    <col min="5892" max="5892" width="12" style="5" customWidth="1"/>
    <col min="5893" max="5893" width="10.33203125" style="5" customWidth="1"/>
    <col min="5894" max="5894" width="10.44140625" style="5" bestFit="1" customWidth="1"/>
    <col min="5895" max="5895" width="9.33203125" style="5" bestFit="1" customWidth="1"/>
    <col min="5896" max="5896" width="12" style="5" customWidth="1"/>
    <col min="5897" max="5897" width="10" style="5" customWidth="1"/>
    <col min="5898" max="5898" width="12.33203125" style="5" customWidth="1"/>
    <col min="5899" max="5899" width="9.33203125" style="5" bestFit="1" customWidth="1"/>
    <col min="5900" max="5900" width="10.33203125" style="5" customWidth="1"/>
    <col min="5901" max="5901" width="11.33203125" style="5" customWidth="1"/>
    <col min="5902" max="5902" width="9.33203125" style="5" bestFit="1" customWidth="1"/>
    <col min="5903" max="5903" width="13.44140625" style="5" customWidth="1"/>
    <col min="5904" max="5905" width="9.33203125" style="5" bestFit="1" customWidth="1"/>
    <col min="5906" max="5906" width="9.6640625" style="5" bestFit="1" customWidth="1"/>
    <col min="5907" max="6144" width="9.109375" style="5"/>
    <col min="6145" max="6145" width="3" style="5" customWidth="1"/>
    <col min="6146" max="6146" width="12.33203125" style="5" customWidth="1"/>
    <col min="6147" max="6147" width="5" style="5" customWidth="1"/>
    <col min="6148" max="6148" width="12" style="5" customWidth="1"/>
    <col min="6149" max="6149" width="10.33203125" style="5" customWidth="1"/>
    <col min="6150" max="6150" width="10.44140625" style="5" bestFit="1" customWidth="1"/>
    <col min="6151" max="6151" width="9.33203125" style="5" bestFit="1" customWidth="1"/>
    <col min="6152" max="6152" width="12" style="5" customWidth="1"/>
    <col min="6153" max="6153" width="10" style="5" customWidth="1"/>
    <col min="6154" max="6154" width="12.33203125" style="5" customWidth="1"/>
    <col min="6155" max="6155" width="9.33203125" style="5" bestFit="1" customWidth="1"/>
    <col min="6156" max="6156" width="10.33203125" style="5" customWidth="1"/>
    <col min="6157" max="6157" width="11.33203125" style="5" customWidth="1"/>
    <col min="6158" max="6158" width="9.33203125" style="5" bestFit="1" customWidth="1"/>
    <col min="6159" max="6159" width="13.44140625" style="5" customWidth="1"/>
    <col min="6160" max="6161" width="9.33203125" style="5" bestFit="1" customWidth="1"/>
    <col min="6162" max="6162" width="9.6640625" style="5" bestFit="1" customWidth="1"/>
    <col min="6163" max="6400" width="9.109375" style="5"/>
    <col min="6401" max="6401" width="3" style="5" customWidth="1"/>
    <col min="6402" max="6402" width="12.33203125" style="5" customWidth="1"/>
    <col min="6403" max="6403" width="5" style="5" customWidth="1"/>
    <col min="6404" max="6404" width="12" style="5" customWidth="1"/>
    <col min="6405" max="6405" width="10.33203125" style="5" customWidth="1"/>
    <col min="6406" max="6406" width="10.44140625" style="5" bestFit="1" customWidth="1"/>
    <col min="6407" max="6407" width="9.33203125" style="5" bestFit="1" customWidth="1"/>
    <col min="6408" max="6408" width="12" style="5" customWidth="1"/>
    <col min="6409" max="6409" width="10" style="5" customWidth="1"/>
    <col min="6410" max="6410" width="12.33203125" style="5" customWidth="1"/>
    <col min="6411" max="6411" width="9.33203125" style="5" bestFit="1" customWidth="1"/>
    <col min="6412" max="6412" width="10.33203125" style="5" customWidth="1"/>
    <col min="6413" max="6413" width="11.33203125" style="5" customWidth="1"/>
    <col min="6414" max="6414" width="9.33203125" style="5" bestFit="1" customWidth="1"/>
    <col min="6415" max="6415" width="13.44140625" style="5" customWidth="1"/>
    <col min="6416" max="6417" width="9.33203125" style="5" bestFit="1" customWidth="1"/>
    <col min="6418" max="6418" width="9.6640625" style="5" bestFit="1" customWidth="1"/>
    <col min="6419" max="6656" width="9.109375" style="5"/>
    <col min="6657" max="6657" width="3" style="5" customWidth="1"/>
    <col min="6658" max="6658" width="12.33203125" style="5" customWidth="1"/>
    <col min="6659" max="6659" width="5" style="5" customWidth="1"/>
    <col min="6660" max="6660" width="12" style="5" customWidth="1"/>
    <col min="6661" max="6661" width="10.33203125" style="5" customWidth="1"/>
    <col min="6662" max="6662" width="10.44140625" style="5" bestFit="1" customWidth="1"/>
    <col min="6663" max="6663" width="9.33203125" style="5" bestFit="1" customWidth="1"/>
    <col min="6664" max="6664" width="12" style="5" customWidth="1"/>
    <col min="6665" max="6665" width="10" style="5" customWidth="1"/>
    <col min="6666" max="6666" width="12.33203125" style="5" customWidth="1"/>
    <col min="6667" max="6667" width="9.33203125" style="5" bestFit="1" customWidth="1"/>
    <col min="6668" max="6668" width="10.33203125" style="5" customWidth="1"/>
    <col min="6669" max="6669" width="11.33203125" style="5" customWidth="1"/>
    <col min="6670" max="6670" width="9.33203125" style="5" bestFit="1" customWidth="1"/>
    <col min="6671" max="6671" width="13.44140625" style="5" customWidth="1"/>
    <col min="6672" max="6673" width="9.33203125" style="5" bestFit="1" customWidth="1"/>
    <col min="6674" max="6674" width="9.6640625" style="5" bestFit="1" customWidth="1"/>
    <col min="6675" max="6912" width="9.109375" style="5"/>
    <col min="6913" max="6913" width="3" style="5" customWidth="1"/>
    <col min="6914" max="6914" width="12.33203125" style="5" customWidth="1"/>
    <col min="6915" max="6915" width="5" style="5" customWidth="1"/>
    <col min="6916" max="6916" width="12" style="5" customWidth="1"/>
    <col min="6917" max="6917" width="10.33203125" style="5" customWidth="1"/>
    <col min="6918" max="6918" width="10.44140625" style="5" bestFit="1" customWidth="1"/>
    <col min="6919" max="6919" width="9.33203125" style="5" bestFit="1" customWidth="1"/>
    <col min="6920" max="6920" width="12" style="5" customWidth="1"/>
    <col min="6921" max="6921" width="10" style="5" customWidth="1"/>
    <col min="6922" max="6922" width="12.33203125" style="5" customWidth="1"/>
    <col min="6923" max="6923" width="9.33203125" style="5" bestFit="1" customWidth="1"/>
    <col min="6924" max="6924" width="10.33203125" style="5" customWidth="1"/>
    <col min="6925" max="6925" width="11.33203125" style="5" customWidth="1"/>
    <col min="6926" max="6926" width="9.33203125" style="5" bestFit="1" customWidth="1"/>
    <col min="6927" max="6927" width="13.44140625" style="5" customWidth="1"/>
    <col min="6928" max="6929" width="9.33203125" style="5" bestFit="1" customWidth="1"/>
    <col min="6930" max="6930" width="9.6640625" style="5" bestFit="1" customWidth="1"/>
    <col min="6931" max="7168" width="9.109375" style="5"/>
    <col min="7169" max="7169" width="3" style="5" customWidth="1"/>
    <col min="7170" max="7170" width="12.33203125" style="5" customWidth="1"/>
    <col min="7171" max="7171" width="5" style="5" customWidth="1"/>
    <col min="7172" max="7172" width="12" style="5" customWidth="1"/>
    <col min="7173" max="7173" width="10.33203125" style="5" customWidth="1"/>
    <col min="7174" max="7174" width="10.44140625" style="5" bestFit="1" customWidth="1"/>
    <col min="7175" max="7175" width="9.33203125" style="5" bestFit="1" customWidth="1"/>
    <col min="7176" max="7176" width="12" style="5" customWidth="1"/>
    <col min="7177" max="7177" width="10" style="5" customWidth="1"/>
    <col min="7178" max="7178" width="12.33203125" style="5" customWidth="1"/>
    <col min="7179" max="7179" width="9.33203125" style="5" bestFit="1" customWidth="1"/>
    <col min="7180" max="7180" width="10.33203125" style="5" customWidth="1"/>
    <col min="7181" max="7181" width="11.33203125" style="5" customWidth="1"/>
    <col min="7182" max="7182" width="9.33203125" style="5" bestFit="1" customWidth="1"/>
    <col min="7183" max="7183" width="13.44140625" style="5" customWidth="1"/>
    <col min="7184" max="7185" width="9.33203125" style="5" bestFit="1" customWidth="1"/>
    <col min="7186" max="7186" width="9.6640625" style="5" bestFit="1" customWidth="1"/>
    <col min="7187" max="7424" width="9.109375" style="5"/>
    <col min="7425" max="7425" width="3" style="5" customWidth="1"/>
    <col min="7426" max="7426" width="12.33203125" style="5" customWidth="1"/>
    <col min="7427" max="7427" width="5" style="5" customWidth="1"/>
    <col min="7428" max="7428" width="12" style="5" customWidth="1"/>
    <col min="7429" max="7429" width="10.33203125" style="5" customWidth="1"/>
    <col min="7430" max="7430" width="10.44140625" style="5" bestFit="1" customWidth="1"/>
    <col min="7431" max="7431" width="9.33203125" style="5" bestFit="1" customWidth="1"/>
    <col min="7432" max="7432" width="12" style="5" customWidth="1"/>
    <col min="7433" max="7433" width="10" style="5" customWidth="1"/>
    <col min="7434" max="7434" width="12.33203125" style="5" customWidth="1"/>
    <col min="7435" max="7435" width="9.33203125" style="5" bestFit="1" customWidth="1"/>
    <col min="7436" max="7436" width="10.33203125" style="5" customWidth="1"/>
    <col min="7437" max="7437" width="11.33203125" style="5" customWidth="1"/>
    <col min="7438" max="7438" width="9.33203125" style="5" bestFit="1" customWidth="1"/>
    <col min="7439" max="7439" width="13.44140625" style="5" customWidth="1"/>
    <col min="7440" max="7441" width="9.33203125" style="5" bestFit="1" customWidth="1"/>
    <col min="7442" max="7442" width="9.6640625" style="5" bestFit="1" customWidth="1"/>
    <col min="7443" max="7680" width="9.109375" style="5"/>
    <col min="7681" max="7681" width="3" style="5" customWidth="1"/>
    <col min="7682" max="7682" width="12.33203125" style="5" customWidth="1"/>
    <col min="7683" max="7683" width="5" style="5" customWidth="1"/>
    <col min="7684" max="7684" width="12" style="5" customWidth="1"/>
    <col min="7685" max="7685" width="10.33203125" style="5" customWidth="1"/>
    <col min="7686" max="7686" width="10.44140625" style="5" bestFit="1" customWidth="1"/>
    <col min="7687" max="7687" width="9.33203125" style="5" bestFit="1" customWidth="1"/>
    <col min="7688" max="7688" width="12" style="5" customWidth="1"/>
    <col min="7689" max="7689" width="10" style="5" customWidth="1"/>
    <col min="7690" max="7690" width="12.33203125" style="5" customWidth="1"/>
    <col min="7691" max="7691" width="9.33203125" style="5" bestFit="1" customWidth="1"/>
    <col min="7692" max="7692" width="10.33203125" style="5" customWidth="1"/>
    <col min="7693" max="7693" width="11.33203125" style="5" customWidth="1"/>
    <col min="7694" max="7694" width="9.33203125" style="5" bestFit="1" customWidth="1"/>
    <col min="7695" max="7695" width="13.44140625" style="5" customWidth="1"/>
    <col min="7696" max="7697" width="9.33203125" style="5" bestFit="1" customWidth="1"/>
    <col min="7698" max="7698" width="9.6640625" style="5" bestFit="1" customWidth="1"/>
    <col min="7699" max="7936" width="9.109375" style="5"/>
    <col min="7937" max="7937" width="3" style="5" customWidth="1"/>
    <col min="7938" max="7938" width="12.33203125" style="5" customWidth="1"/>
    <col min="7939" max="7939" width="5" style="5" customWidth="1"/>
    <col min="7940" max="7940" width="12" style="5" customWidth="1"/>
    <col min="7941" max="7941" width="10.33203125" style="5" customWidth="1"/>
    <col min="7942" max="7942" width="10.44140625" style="5" bestFit="1" customWidth="1"/>
    <col min="7943" max="7943" width="9.33203125" style="5" bestFit="1" customWidth="1"/>
    <col min="7944" max="7944" width="12" style="5" customWidth="1"/>
    <col min="7945" max="7945" width="10" style="5" customWidth="1"/>
    <col min="7946" max="7946" width="12.33203125" style="5" customWidth="1"/>
    <col min="7947" max="7947" width="9.33203125" style="5" bestFit="1" customWidth="1"/>
    <col min="7948" max="7948" width="10.33203125" style="5" customWidth="1"/>
    <col min="7949" max="7949" width="11.33203125" style="5" customWidth="1"/>
    <col min="7950" max="7950" width="9.33203125" style="5" bestFit="1" customWidth="1"/>
    <col min="7951" max="7951" width="13.44140625" style="5" customWidth="1"/>
    <col min="7952" max="7953" width="9.33203125" style="5" bestFit="1" customWidth="1"/>
    <col min="7954" max="7954" width="9.6640625" style="5" bestFit="1" customWidth="1"/>
    <col min="7955" max="8192" width="9.109375" style="5"/>
    <col min="8193" max="8193" width="3" style="5" customWidth="1"/>
    <col min="8194" max="8194" width="12.33203125" style="5" customWidth="1"/>
    <col min="8195" max="8195" width="5" style="5" customWidth="1"/>
    <col min="8196" max="8196" width="12" style="5" customWidth="1"/>
    <col min="8197" max="8197" width="10.33203125" style="5" customWidth="1"/>
    <col min="8198" max="8198" width="10.44140625" style="5" bestFit="1" customWidth="1"/>
    <col min="8199" max="8199" width="9.33203125" style="5" bestFit="1" customWidth="1"/>
    <col min="8200" max="8200" width="12" style="5" customWidth="1"/>
    <col min="8201" max="8201" width="10" style="5" customWidth="1"/>
    <col min="8202" max="8202" width="12.33203125" style="5" customWidth="1"/>
    <col min="8203" max="8203" width="9.33203125" style="5" bestFit="1" customWidth="1"/>
    <col min="8204" max="8204" width="10.33203125" style="5" customWidth="1"/>
    <col min="8205" max="8205" width="11.33203125" style="5" customWidth="1"/>
    <col min="8206" max="8206" width="9.33203125" style="5" bestFit="1" customWidth="1"/>
    <col min="8207" max="8207" width="13.44140625" style="5" customWidth="1"/>
    <col min="8208" max="8209" width="9.33203125" style="5" bestFit="1" customWidth="1"/>
    <col min="8210" max="8210" width="9.6640625" style="5" bestFit="1" customWidth="1"/>
    <col min="8211" max="8448" width="9.109375" style="5"/>
    <col min="8449" max="8449" width="3" style="5" customWidth="1"/>
    <col min="8450" max="8450" width="12.33203125" style="5" customWidth="1"/>
    <col min="8451" max="8451" width="5" style="5" customWidth="1"/>
    <col min="8452" max="8452" width="12" style="5" customWidth="1"/>
    <col min="8453" max="8453" width="10.33203125" style="5" customWidth="1"/>
    <col min="8454" max="8454" width="10.44140625" style="5" bestFit="1" customWidth="1"/>
    <col min="8455" max="8455" width="9.33203125" style="5" bestFit="1" customWidth="1"/>
    <col min="8456" max="8456" width="12" style="5" customWidth="1"/>
    <col min="8457" max="8457" width="10" style="5" customWidth="1"/>
    <col min="8458" max="8458" width="12.33203125" style="5" customWidth="1"/>
    <col min="8459" max="8459" width="9.33203125" style="5" bestFit="1" customWidth="1"/>
    <col min="8460" max="8460" width="10.33203125" style="5" customWidth="1"/>
    <col min="8461" max="8461" width="11.33203125" style="5" customWidth="1"/>
    <col min="8462" max="8462" width="9.33203125" style="5" bestFit="1" customWidth="1"/>
    <col min="8463" max="8463" width="13.44140625" style="5" customWidth="1"/>
    <col min="8464" max="8465" width="9.33203125" style="5" bestFit="1" customWidth="1"/>
    <col min="8466" max="8466" width="9.6640625" style="5" bestFit="1" customWidth="1"/>
    <col min="8467" max="8704" width="9.109375" style="5"/>
    <col min="8705" max="8705" width="3" style="5" customWidth="1"/>
    <col min="8706" max="8706" width="12.33203125" style="5" customWidth="1"/>
    <col min="8707" max="8707" width="5" style="5" customWidth="1"/>
    <col min="8708" max="8708" width="12" style="5" customWidth="1"/>
    <col min="8709" max="8709" width="10.33203125" style="5" customWidth="1"/>
    <col min="8710" max="8710" width="10.44140625" style="5" bestFit="1" customWidth="1"/>
    <col min="8711" max="8711" width="9.33203125" style="5" bestFit="1" customWidth="1"/>
    <col min="8712" max="8712" width="12" style="5" customWidth="1"/>
    <col min="8713" max="8713" width="10" style="5" customWidth="1"/>
    <col min="8714" max="8714" width="12.33203125" style="5" customWidth="1"/>
    <col min="8715" max="8715" width="9.33203125" style="5" bestFit="1" customWidth="1"/>
    <col min="8716" max="8716" width="10.33203125" style="5" customWidth="1"/>
    <col min="8717" max="8717" width="11.33203125" style="5" customWidth="1"/>
    <col min="8718" max="8718" width="9.33203125" style="5" bestFit="1" customWidth="1"/>
    <col min="8719" max="8719" width="13.44140625" style="5" customWidth="1"/>
    <col min="8720" max="8721" width="9.33203125" style="5" bestFit="1" customWidth="1"/>
    <col min="8722" max="8722" width="9.6640625" style="5" bestFit="1" customWidth="1"/>
    <col min="8723" max="8960" width="9.109375" style="5"/>
    <col min="8961" max="8961" width="3" style="5" customWidth="1"/>
    <col min="8962" max="8962" width="12.33203125" style="5" customWidth="1"/>
    <col min="8963" max="8963" width="5" style="5" customWidth="1"/>
    <col min="8964" max="8964" width="12" style="5" customWidth="1"/>
    <col min="8965" max="8965" width="10.33203125" style="5" customWidth="1"/>
    <col min="8966" max="8966" width="10.44140625" style="5" bestFit="1" customWidth="1"/>
    <col min="8967" max="8967" width="9.33203125" style="5" bestFit="1" customWidth="1"/>
    <col min="8968" max="8968" width="12" style="5" customWidth="1"/>
    <col min="8969" max="8969" width="10" style="5" customWidth="1"/>
    <col min="8970" max="8970" width="12.33203125" style="5" customWidth="1"/>
    <col min="8971" max="8971" width="9.33203125" style="5" bestFit="1" customWidth="1"/>
    <col min="8972" max="8972" width="10.33203125" style="5" customWidth="1"/>
    <col min="8973" max="8973" width="11.33203125" style="5" customWidth="1"/>
    <col min="8974" max="8974" width="9.33203125" style="5" bestFit="1" customWidth="1"/>
    <col min="8975" max="8975" width="13.44140625" style="5" customWidth="1"/>
    <col min="8976" max="8977" width="9.33203125" style="5" bestFit="1" customWidth="1"/>
    <col min="8978" max="8978" width="9.6640625" style="5" bestFit="1" customWidth="1"/>
    <col min="8979" max="9216" width="9.109375" style="5"/>
    <col min="9217" max="9217" width="3" style="5" customWidth="1"/>
    <col min="9218" max="9218" width="12.33203125" style="5" customWidth="1"/>
    <col min="9219" max="9219" width="5" style="5" customWidth="1"/>
    <col min="9220" max="9220" width="12" style="5" customWidth="1"/>
    <col min="9221" max="9221" width="10.33203125" style="5" customWidth="1"/>
    <col min="9222" max="9222" width="10.44140625" style="5" bestFit="1" customWidth="1"/>
    <col min="9223" max="9223" width="9.33203125" style="5" bestFit="1" customWidth="1"/>
    <col min="9224" max="9224" width="12" style="5" customWidth="1"/>
    <col min="9225" max="9225" width="10" style="5" customWidth="1"/>
    <col min="9226" max="9226" width="12.33203125" style="5" customWidth="1"/>
    <col min="9227" max="9227" width="9.33203125" style="5" bestFit="1" customWidth="1"/>
    <col min="9228" max="9228" width="10.33203125" style="5" customWidth="1"/>
    <col min="9229" max="9229" width="11.33203125" style="5" customWidth="1"/>
    <col min="9230" max="9230" width="9.33203125" style="5" bestFit="1" customWidth="1"/>
    <col min="9231" max="9231" width="13.44140625" style="5" customWidth="1"/>
    <col min="9232" max="9233" width="9.33203125" style="5" bestFit="1" customWidth="1"/>
    <col min="9234" max="9234" width="9.6640625" style="5" bestFit="1" customWidth="1"/>
    <col min="9235" max="9472" width="9.109375" style="5"/>
    <col min="9473" max="9473" width="3" style="5" customWidth="1"/>
    <col min="9474" max="9474" width="12.33203125" style="5" customWidth="1"/>
    <col min="9475" max="9475" width="5" style="5" customWidth="1"/>
    <col min="9476" max="9476" width="12" style="5" customWidth="1"/>
    <col min="9477" max="9477" width="10.33203125" style="5" customWidth="1"/>
    <col min="9478" max="9478" width="10.44140625" style="5" bestFit="1" customWidth="1"/>
    <col min="9479" max="9479" width="9.33203125" style="5" bestFit="1" customWidth="1"/>
    <col min="9480" max="9480" width="12" style="5" customWidth="1"/>
    <col min="9481" max="9481" width="10" style="5" customWidth="1"/>
    <col min="9482" max="9482" width="12.33203125" style="5" customWidth="1"/>
    <col min="9483" max="9483" width="9.33203125" style="5" bestFit="1" customWidth="1"/>
    <col min="9484" max="9484" width="10.33203125" style="5" customWidth="1"/>
    <col min="9485" max="9485" width="11.33203125" style="5" customWidth="1"/>
    <col min="9486" max="9486" width="9.33203125" style="5" bestFit="1" customWidth="1"/>
    <col min="9487" max="9487" width="13.44140625" style="5" customWidth="1"/>
    <col min="9488" max="9489" width="9.33203125" style="5" bestFit="1" customWidth="1"/>
    <col min="9490" max="9490" width="9.6640625" style="5" bestFit="1" customWidth="1"/>
    <col min="9491" max="9728" width="9.109375" style="5"/>
    <col min="9729" max="9729" width="3" style="5" customWidth="1"/>
    <col min="9730" max="9730" width="12.33203125" style="5" customWidth="1"/>
    <col min="9731" max="9731" width="5" style="5" customWidth="1"/>
    <col min="9732" max="9732" width="12" style="5" customWidth="1"/>
    <col min="9733" max="9733" width="10.33203125" style="5" customWidth="1"/>
    <col min="9734" max="9734" width="10.44140625" style="5" bestFit="1" customWidth="1"/>
    <col min="9735" max="9735" width="9.33203125" style="5" bestFit="1" customWidth="1"/>
    <col min="9736" max="9736" width="12" style="5" customWidth="1"/>
    <col min="9737" max="9737" width="10" style="5" customWidth="1"/>
    <col min="9738" max="9738" width="12.33203125" style="5" customWidth="1"/>
    <col min="9739" max="9739" width="9.33203125" style="5" bestFit="1" customWidth="1"/>
    <col min="9740" max="9740" width="10.33203125" style="5" customWidth="1"/>
    <col min="9741" max="9741" width="11.33203125" style="5" customWidth="1"/>
    <col min="9742" max="9742" width="9.33203125" style="5" bestFit="1" customWidth="1"/>
    <col min="9743" max="9743" width="13.44140625" style="5" customWidth="1"/>
    <col min="9744" max="9745" width="9.33203125" style="5" bestFit="1" customWidth="1"/>
    <col min="9746" max="9746" width="9.6640625" style="5" bestFit="1" customWidth="1"/>
    <col min="9747" max="9984" width="9.109375" style="5"/>
    <col min="9985" max="9985" width="3" style="5" customWidth="1"/>
    <col min="9986" max="9986" width="12.33203125" style="5" customWidth="1"/>
    <col min="9987" max="9987" width="5" style="5" customWidth="1"/>
    <col min="9988" max="9988" width="12" style="5" customWidth="1"/>
    <col min="9989" max="9989" width="10.33203125" style="5" customWidth="1"/>
    <col min="9990" max="9990" width="10.44140625" style="5" bestFit="1" customWidth="1"/>
    <col min="9991" max="9991" width="9.33203125" style="5" bestFit="1" customWidth="1"/>
    <col min="9992" max="9992" width="12" style="5" customWidth="1"/>
    <col min="9993" max="9993" width="10" style="5" customWidth="1"/>
    <col min="9994" max="9994" width="12.33203125" style="5" customWidth="1"/>
    <col min="9995" max="9995" width="9.33203125" style="5" bestFit="1" customWidth="1"/>
    <col min="9996" max="9996" width="10.33203125" style="5" customWidth="1"/>
    <col min="9997" max="9997" width="11.33203125" style="5" customWidth="1"/>
    <col min="9998" max="9998" width="9.33203125" style="5" bestFit="1" customWidth="1"/>
    <col min="9999" max="9999" width="13.44140625" style="5" customWidth="1"/>
    <col min="10000" max="10001" width="9.33203125" style="5" bestFit="1" customWidth="1"/>
    <col min="10002" max="10002" width="9.6640625" style="5" bestFit="1" customWidth="1"/>
    <col min="10003" max="10240" width="9.109375" style="5"/>
    <col min="10241" max="10241" width="3" style="5" customWidth="1"/>
    <col min="10242" max="10242" width="12.33203125" style="5" customWidth="1"/>
    <col min="10243" max="10243" width="5" style="5" customWidth="1"/>
    <col min="10244" max="10244" width="12" style="5" customWidth="1"/>
    <col min="10245" max="10245" width="10.33203125" style="5" customWidth="1"/>
    <col min="10246" max="10246" width="10.44140625" style="5" bestFit="1" customWidth="1"/>
    <col min="10247" max="10247" width="9.33203125" style="5" bestFit="1" customWidth="1"/>
    <col min="10248" max="10248" width="12" style="5" customWidth="1"/>
    <col min="10249" max="10249" width="10" style="5" customWidth="1"/>
    <col min="10250" max="10250" width="12.33203125" style="5" customWidth="1"/>
    <col min="10251" max="10251" width="9.33203125" style="5" bestFit="1" customWidth="1"/>
    <col min="10252" max="10252" width="10.33203125" style="5" customWidth="1"/>
    <col min="10253" max="10253" width="11.33203125" style="5" customWidth="1"/>
    <col min="10254" max="10254" width="9.33203125" style="5" bestFit="1" customWidth="1"/>
    <col min="10255" max="10255" width="13.44140625" style="5" customWidth="1"/>
    <col min="10256" max="10257" width="9.33203125" style="5" bestFit="1" customWidth="1"/>
    <col min="10258" max="10258" width="9.6640625" style="5" bestFit="1" customWidth="1"/>
    <col min="10259" max="10496" width="9.109375" style="5"/>
    <col min="10497" max="10497" width="3" style="5" customWidth="1"/>
    <col min="10498" max="10498" width="12.33203125" style="5" customWidth="1"/>
    <col min="10499" max="10499" width="5" style="5" customWidth="1"/>
    <col min="10500" max="10500" width="12" style="5" customWidth="1"/>
    <col min="10501" max="10501" width="10.33203125" style="5" customWidth="1"/>
    <col min="10502" max="10502" width="10.44140625" style="5" bestFit="1" customWidth="1"/>
    <col min="10503" max="10503" width="9.33203125" style="5" bestFit="1" customWidth="1"/>
    <col min="10504" max="10504" width="12" style="5" customWidth="1"/>
    <col min="10505" max="10505" width="10" style="5" customWidth="1"/>
    <col min="10506" max="10506" width="12.33203125" style="5" customWidth="1"/>
    <col min="10507" max="10507" width="9.33203125" style="5" bestFit="1" customWidth="1"/>
    <col min="10508" max="10508" width="10.33203125" style="5" customWidth="1"/>
    <col min="10509" max="10509" width="11.33203125" style="5" customWidth="1"/>
    <col min="10510" max="10510" width="9.33203125" style="5" bestFit="1" customWidth="1"/>
    <col min="10511" max="10511" width="13.44140625" style="5" customWidth="1"/>
    <col min="10512" max="10513" width="9.33203125" style="5" bestFit="1" customWidth="1"/>
    <col min="10514" max="10514" width="9.6640625" style="5" bestFit="1" customWidth="1"/>
    <col min="10515" max="10752" width="9.109375" style="5"/>
    <col min="10753" max="10753" width="3" style="5" customWidth="1"/>
    <col min="10754" max="10754" width="12.33203125" style="5" customWidth="1"/>
    <col min="10755" max="10755" width="5" style="5" customWidth="1"/>
    <col min="10756" max="10756" width="12" style="5" customWidth="1"/>
    <col min="10757" max="10757" width="10.33203125" style="5" customWidth="1"/>
    <col min="10758" max="10758" width="10.44140625" style="5" bestFit="1" customWidth="1"/>
    <col min="10759" max="10759" width="9.33203125" style="5" bestFit="1" customWidth="1"/>
    <col min="10760" max="10760" width="12" style="5" customWidth="1"/>
    <col min="10761" max="10761" width="10" style="5" customWidth="1"/>
    <col min="10762" max="10762" width="12.33203125" style="5" customWidth="1"/>
    <col min="10763" max="10763" width="9.33203125" style="5" bestFit="1" customWidth="1"/>
    <col min="10764" max="10764" width="10.33203125" style="5" customWidth="1"/>
    <col min="10765" max="10765" width="11.33203125" style="5" customWidth="1"/>
    <col min="10766" max="10766" width="9.33203125" style="5" bestFit="1" customWidth="1"/>
    <col min="10767" max="10767" width="13.44140625" style="5" customWidth="1"/>
    <col min="10768" max="10769" width="9.33203125" style="5" bestFit="1" customWidth="1"/>
    <col min="10770" max="10770" width="9.6640625" style="5" bestFit="1" customWidth="1"/>
    <col min="10771" max="11008" width="9.109375" style="5"/>
    <col min="11009" max="11009" width="3" style="5" customWidth="1"/>
    <col min="11010" max="11010" width="12.33203125" style="5" customWidth="1"/>
    <col min="11011" max="11011" width="5" style="5" customWidth="1"/>
    <col min="11012" max="11012" width="12" style="5" customWidth="1"/>
    <col min="11013" max="11013" width="10.33203125" style="5" customWidth="1"/>
    <col min="11014" max="11014" width="10.44140625" style="5" bestFit="1" customWidth="1"/>
    <col min="11015" max="11015" width="9.33203125" style="5" bestFit="1" customWidth="1"/>
    <col min="11016" max="11016" width="12" style="5" customWidth="1"/>
    <col min="11017" max="11017" width="10" style="5" customWidth="1"/>
    <col min="11018" max="11018" width="12.33203125" style="5" customWidth="1"/>
    <col min="11019" max="11019" width="9.33203125" style="5" bestFit="1" customWidth="1"/>
    <col min="11020" max="11020" width="10.33203125" style="5" customWidth="1"/>
    <col min="11021" max="11021" width="11.33203125" style="5" customWidth="1"/>
    <col min="11022" max="11022" width="9.33203125" style="5" bestFit="1" customWidth="1"/>
    <col min="11023" max="11023" width="13.44140625" style="5" customWidth="1"/>
    <col min="11024" max="11025" width="9.33203125" style="5" bestFit="1" customWidth="1"/>
    <col min="11026" max="11026" width="9.6640625" style="5" bestFit="1" customWidth="1"/>
    <col min="11027" max="11264" width="9.109375" style="5"/>
    <col min="11265" max="11265" width="3" style="5" customWidth="1"/>
    <col min="11266" max="11266" width="12.33203125" style="5" customWidth="1"/>
    <col min="11267" max="11267" width="5" style="5" customWidth="1"/>
    <col min="11268" max="11268" width="12" style="5" customWidth="1"/>
    <col min="11269" max="11269" width="10.33203125" style="5" customWidth="1"/>
    <col min="11270" max="11270" width="10.44140625" style="5" bestFit="1" customWidth="1"/>
    <col min="11271" max="11271" width="9.33203125" style="5" bestFit="1" customWidth="1"/>
    <col min="11272" max="11272" width="12" style="5" customWidth="1"/>
    <col min="11273" max="11273" width="10" style="5" customWidth="1"/>
    <col min="11274" max="11274" width="12.33203125" style="5" customWidth="1"/>
    <col min="11275" max="11275" width="9.33203125" style="5" bestFit="1" customWidth="1"/>
    <col min="11276" max="11276" width="10.33203125" style="5" customWidth="1"/>
    <col min="11277" max="11277" width="11.33203125" style="5" customWidth="1"/>
    <col min="11278" max="11278" width="9.33203125" style="5" bestFit="1" customWidth="1"/>
    <col min="11279" max="11279" width="13.44140625" style="5" customWidth="1"/>
    <col min="11280" max="11281" width="9.33203125" style="5" bestFit="1" customWidth="1"/>
    <col min="11282" max="11282" width="9.6640625" style="5" bestFit="1" customWidth="1"/>
    <col min="11283" max="11520" width="9.109375" style="5"/>
    <col min="11521" max="11521" width="3" style="5" customWidth="1"/>
    <col min="11522" max="11522" width="12.33203125" style="5" customWidth="1"/>
    <col min="11523" max="11523" width="5" style="5" customWidth="1"/>
    <col min="11524" max="11524" width="12" style="5" customWidth="1"/>
    <col min="11525" max="11525" width="10.33203125" style="5" customWidth="1"/>
    <col min="11526" max="11526" width="10.44140625" style="5" bestFit="1" customWidth="1"/>
    <col min="11527" max="11527" width="9.33203125" style="5" bestFit="1" customWidth="1"/>
    <col min="11528" max="11528" width="12" style="5" customWidth="1"/>
    <col min="11529" max="11529" width="10" style="5" customWidth="1"/>
    <col min="11530" max="11530" width="12.33203125" style="5" customWidth="1"/>
    <col min="11531" max="11531" width="9.33203125" style="5" bestFit="1" customWidth="1"/>
    <col min="11532" max="11532" width="10.33203125" style="5" customWidth="1"/>
    <col min="11533" max="11533" width="11.33203125" style="5" customWidth="1"/>
    <col min="11534" max="11534" width="9.33203125" style="5" bestFit="1" customWidth="1"/>
    <col min="11535" max="11535" width="13.44140625" style="5" customWidth="1"/>
    <col min="11536" max="11537" width="9.33203125" style="5" bestFit="1" customWidth="1"/>
    <col min="11538" max="11538" width="9.6640625" style="5" bestFit="1" customWidth="1"/>
    <col min="11539" max="11776" width="9.109375" style="5"/>
    <col min="11777" max="11777" width="3" style="5" customWidth="1"/>
    <col min="11778" max="11778" width="12.33203125" style="5" customWidth="1"/>
    <col min="11779" max="11779" width="5" style="5" customWidth="1"/>
    <col min="11780" max="11780" width="12" style="5" customWidth="1"/>
    <col min="11781" max="11781" width="10.33203125" style="5" customWidth="1"/>
    <col min="11782" max="11782" width="10.44140625" style="5" bestFit="1" customWidth="1"/>
    <col min="11783" max="11783" width="9.33203125" style="5" bestFit="1" customWidth="1"/>
    <col min="11784" max="11784" width="12" style="5" customWidth="1"/>
    <col min="11785" max="11785" width="10" style="5" customWidth="1"/>
    <col min="11786" max="11786" width="12.33203125" style="5" customWidth="1"/>
    <col min="11787" max="11787" width="9.33203125" style="5" bestFit="1" customWidth="1"/>
    <col min="11788" max="11788" width="10.33203125" style="5" customWidth="1"/>
    <col min="11789" max="11789" width="11.33203125" style="5" customWidth="1"/>
    <col min="11790" max="11790" width="9.33203125" style="5" bestFit="1" customWidth="1"/>
    <col min="11791" max="11791" width="13.44140625" style="5" customWidth="1"/>
    <col min="11792" max="11793" width="9.33203125" style="5" bestFit="1" customWidth="1"/>
    <col min="11794" max="11794" width="9.6640625" style="5" bestFit="1" customWidth="1"/>
    <col min="11795" max="12032" width="9.109375" style="5"/>
    <col min="12033" max="12033" width="3" style="5" customWidth="1"/>
    <col min="12034" max="12034" width="12.33203125" style="5" customWidth="1"/>
    <col min="12035" max="12035" width="5" style="5" customWidth="1"/>
    <col min="12036" max="12036" width="12" style="5" customWidth="1"/>
    <col min="12037" max="12037" width="10.33203125" style="5" customWidth="1"/>
    <col min="12038" max="12038" width="10.44140625" style="5" bestFit="1" customWidth="1"/>
    <col min="12039" max="12039" width="9.33203125" style="5" bestFit="1" customWidth="1"/>
    <col min="12040" max="12040" width="12" style="5" customWidth="1"/>
    <col min="12041" max="12041" width="10" style="5" customWidth="1"/>
    <col min="12042" max="12042" width="12.33203125" style="5" customWidth="1"/>
    <col min="12043" max="12043" width="9.33203125" style="5" bestFit="1" customWidth="1"/>
    <col min="12044" max="12044" width="10.33203125" style="5" customWidth="1"/>
    <col min="12045" max="12045" width="11.33203125" style="5" customWidth="1"/>
    <col min="12046" max="12046" width="9.33203125" style="5" bestFit="1" customWidth="1"/>
    <col min="12047" max="12047" width="13.44140625" style="5" customWidth="1"/>
    <col min="12048" max="12049" width="9.33203125" style="5" bestFit="1" customWidth="1"/>
    <col min="12050" max="12050" width="9.6640625" style="5" bestFit="1" customWidth="1"/>
    <col min="12051" max="12288" width="9.109375" style="5"/>
    <col min="12289" max="12289" width="3" style="5" customWidth="1"/>
    <col min="12290" max="12290" width="12.33203125" style="5" customWidth="1"/>
    <col min="12291" max="12291" width="5" style="5" customWidth="1"/>
    <col min="12292" max="12292" width="12" style="5" customWidth="1"/>
    <col min="12293" max="12293" width="10.33203125" style="5" customWidth="1"/>
    <col min="12294" max="12294" width="10.44140625" style="5" bestFit="1" customWidth="1"/>
    <col min="12295" max="12295" width="9.33203125" style="5" bestFit="1" customWidth="1"/>
    <col min="12296" max="12296" width="12" style="5" customWidth="1"/>
    <col min="12297" max="12297" width="10" style="5" customWidth="1"/>
    <col min="12298" max="12298" width="12.33203125" style="5" customWidth="1"/>
    <col min="12299" max="12299" width="9.33203125" style="5" bestFit="1" customWidth="1"/>
    <col min="12300" max="12300" width="10.33203125" style="5" customWidth="1"/>
    <col min="12301" max="12301" width="11.33203125" style="5" customWidth="1"/>
    <col min="12302" max="12302" width="9.33203125" style="5" bestFit="1" customWidth="1"/>
    <col min="12303" max="12303" width="13.44140625" style="5" customWidth="1"/>
    <col min="12304" max="12305" width="9.33203125" style="5" bestFit="1" customWidth="1"/>
    <col min="12306" max="12306" width="9.6640625" style="5" bestFit="1" customWidth="1"/>
    <col min="12307" max="12544" width="9.109375" style="5"/>
    <col min="12545" max="12545" width="3" style="5" customWidth="1"/>
    <col min="12546" max="12546" width="12.33203125" style="5" customWidth="1"/>
    <col min="12547" max="12547" width="5" style="5" customWidth="1"/>
    <col min="12548" max="12548" width="12" style="5" customWidth="1"/>
    <col min="12549" max="12549" width="10.33203125" style="5" customWidth="1"/>
    <col min="12550" max="12550" width="10.44140625" style="5" bestFit="1" customWidth="1"/>
    <col min="12551" max="12551" width="9.33203125" style="5" bestFit="1" customWidth="1"/>
    <col min="12552" max="12552" width="12" style="5" customWidth="1"/>
    <col min="12553" max="12553" width="10" style="5" customWidth="1"/>
    <col min="12554" max="12554" width="12.33203125" style="5" customWidth="1"/>
    <col min="12555" max="12555" width="9.33203125" style="5" bestFit="1" customWidth="1"/>
    <col min="12556" max="12556" width="10.33203125" style="5" customWidth="1"/>
    <col min="12557" max="12557" width="11.33203125" style="5" customWidth="1"/>
    <col min="12558" max="12558" width="9.33203125" style="5" bestFit="1" customWidth="1"/>
    <col min="12559" max="12559" width="13.44140625" style="5" customWidth="1"/>
    <col min="12560" max="12561" width="9.33203125" style="5" bestFit="1" customWidth="1"/>
    <col min="12562" max="12562" width="9.6640625" style="5" bestFit="1" customWidth="1"/>
    <col min="12563" max="12800" width="9.109375" style="5"/>
    <col min="12801" max="12801" width="3" style="5" customWidth="1"/>
    <col min="12802" max="12802" width="12.33203125" style="5" customWidth="1"/>
    <col min="12803" max="12803" width="5" style="5" customWidth="1"/>
    <col min="12804" max="12804" width="12" style="5" customWidth="1"/>
    <col min="12805" max="12805" width="10.33203125" style="5" customWidth="1"/>
    <col min="12806" max="12806" width="10.44140625" style="5" bestFit="1" customWidth="1"/>
    <col min="12807" max="12807" width="9.33203125" style="5" bestFit="1" customWidth="1"/>
    <col min="12808" max="12808" width="12" style="5" customWidth="1"/>
    <col min="12809" max="12809" width="10" style="5" customWidth="1"/>
    <col min="12810" max="12810" width="12.33203125" style="5" customWidth="1"/>
    <col min="12811" max="12811" width="9.33203125" style="5" bestFit="1" customWidth="1"/>
    <col min="12812" max="12812" width="10.33203125" style="5" customWidth="1"/>
    <col min="12813" max="12813" width="11.33203125" style="5" customWidth="1"/>
    <col min="12814" max="12814" width="9.33203125" style="5" bestFit="1" customWidth="1"/>
    <col min="12815" max="12815" width="13.44140625" style="5" customWidth="1"/>
    <col min="12816" max="12817" width="9.33203125" style="5" bestFit="1" customWidth="1"/>
    <col min="12818" max="12818" width="9.6640625" style="5" bestFit="1" customWidth="1"/>
    <col min="12819" max="13056" width="9.109375" style="5"/>
    <col min="13057" max="13057" width="3" style="5" customWidth="1"/>
    <col min="13058" max="13058" width="12.33203125" style="5" customWidth="1"/>
    <col min="13059" max="13059" width="5" style="5" customWidth="1"/>
    <col min="13060" max="13060" width="12" style="5" customWidth="1"/>
    <col min="13061" max="13061" width="10.33203125" style="5" customWidth="1"/>
    <col min="13062" max="13062" width="10.44140625" style="5" bestFit="1" customWidth="1"/>
    <col min="13063" max="13063" width="9.33203125" style="5" bestFit="1" customWidth="1"/>
    <col min="13064" max="13064" width="12" style="5" customWidth="1"/>
    <col min="13065" max="13065" width="10" style="5" customWidth="1"/>
    <col min="13066" max="13066" width="12.33203125" style="5" customWidth="1"/>
    <col min="13067" max="13067" width="9.33203125" style="5" bestFit="1" customWidth="1"/>
    <col min="13068" max="13068" width="10.33203125" style="5" customWidth="1"/>
    <col min="13069" max="13069" width="11.33203125" style="5" customWidth="1"/>
    <col min="13070" max="13070" width="9.33203125" style="5" bestFit="1" customWidth="1"/>
    <col min="13071" max="13071" width="13.44140625" style="5" customWidth="1"/>
    <col min="13072" max="13073" width="9.33203125" style="5" bestFit="1" customWidth="1"/>
    <col min="13074" max="13074" width="9.6640625" style="5" bestFit="1" customWidth="1"/>
    <col min="13075" max="13312" width="9.109375" style="5"/>
    <col min="13313" max="13313" width="3" style="5" customWidth="1"/>
    <col min="13314" max="13314" width="12.33203125" style="5" customWidth="1"/>
    <col min="13315" max="13315" width="5" style="5" customWidth="1"/>
    <col min="13316" max="13316" width="12" style="5" customWidth="1"/>
    <col min="13317" max="13317" width="10.33203125" style="5" customWidth="1"/>
    <col min="13318" max="13318" width="10.44140625" style="5" bestFit="1" customWidth="1"/>
    <col min="13319" max="13319" width="9.33203125" style="5" bestFit="1" customWidth="1"/>
    <col min="13320" max="13320" width="12" style="5" customWidth="1"/>
    <col min="13321" max="13321" width="10" style="5" customWidth="1"/>
    <col min="13322" max="13322" width="12.33203125" style="5" customWidth="1"/>
    <col min="13323" max="13323" width="9.33203125" style="5" bestFit="1" customWidth="1"/>
    <col min="13324" max="13324" width="10.33203125" style="5" customWidth="1"/>
    <col min="13325" max="13325" width="11.33203125" style="5" customWidth="1"/>
    <col min="13326" max="13326" width="9.33203125" style="5" bestFit="1" customWidth="1"/>
    <col min="13327" max="13327" width="13.44140625" style="5" customWidth="1"/>
    <col min="13328" max="13329" width="9.33203125" style="5" bestFit="1" customWidth="1"/>
    <col min="13330" max="13330" width="9.6640625" style="5" bestFit="1" customWidth="1"/>
    <col min="13331" max="13568" width="9.109375" style="5"/>
    <col min="13569" max="13569" width="3" style="5" customWidth="1"/>
    <col min="13570" max="13570" width="12.33203125" style="5" customWidth="1"/>
    <col min="13571" max="13571" width="5" style="5" customWidth="1"/>
    <col min="13572" max="13572" width="12" style="5" customWidth="1"/>
    <col min="13573" max="13573" width="10.33203125" style="5" customWidth="1"/>
    <col min="13574" max="13574" width="10.44140625" style="5" bestFit="1" customWidth="1"/>
    <col min="13575" max="13575" width="9.33203125" style="5" bestFit="1" customWidth="1"/>
    <col min="13576" max="13576" width="12" style="5" customWidth="1"/>
    <col min="13577" max="13577" width="10" style="5" customWidth="1"/>
    <col min="13578" max="13578" width="12.33203125" style="5" customWidth="1"/>
    <col min="13579" max="13579" width="9.33203125" style="5" bestFit="1" customWidth="1"/>
    <col min="13580" max="13580" width="10.33203125" style="5" customWidth="1"/>
    <col min="13581" max="13581" width="11.33203125" style="5" customWidth="1"/>
    <col min="13582" max="13582" width="9.33203125" style="5" bestFit="1" customWidth="1"/>
    <col min="13583" max="13583" width="13.44140625" style="5" customWidth="1"/>
    <col min="13584" max="13585" width="9.33203125" style="5" bestFit="1" customWidth="1"/>
    <col min="13586" max="13586" width="9.6640625" style="5" bestFit="1" customWidth="1"/>
    <col min="13587" max="13824" width="9.109375" style="5"/>
    <col min="13825" max="13825" width="3" style="5" customWidth="1"/>
    <col min="13826" max="13826" width="12.33203125" style="5" customWidth="1"/>
    <col min="13827" max="13827" width="5" style="5" customWidth="1"/>
    <col min="13828" max="13828" width="12" style="5" customWidth="1"/>
    <col min="13829" max="13829" width="10.33203125" style="5" customWidth="1"/>
    <col min="13830" max="13830" width="10.44140625" style="5" bestFit="1" customWidth="1"/>
    <col min="13831" max="13831" width="9.33203125" style="5" bestFit="1" customWidth="1"/>
    <col min="13832" max="13832" width="12" style="5" customWidth="1"/>
    <col min="13833" max="13833" width="10" style="5" customWidth="1"/>
    <col min="13834" max="13834" width="12.33203125" style="5" customWidth="1"/>
    <col min="13835" max="13835" width="9.33203125" style="5" bestFit="1" customWidth="1"/>
    <col min="13836" max="13836" width="10.33203125" style="5" customWidth="1"/>
    <col min="13837" max="13837" width="11.33203125" style="5" customWidth="1"/>
    <col min="13838" max="13838" width="9.33203125" style="5" bestFit="1" customWidth="1"/>
    <col min="13839" max="13839" width="13.44140625" style="5" customWidth="1"/>
    <col min="13840" max="13841" width="9.33203125" style="5" bestFit="1" customWidth="1"/>
    <col min="13842" max="13842" width="9.6640625" style="5" bestFit="1" customWidth="1"/>
    <col min="13843" max="14080" width="9.109375" style="5"/>
    <col min="14081" max="14081" width="3" style="5" customWidth="1"/>
    <col min="14082" max="14082" width="12.33203125" style="5" customWidth="1"/>
    <col min="14083" max="14083" width="5" style="5" customWidth="1"/>
    <col min="14084" max="14084" width="12" style="5" customWidth="1"/>
    <col min="14085" max="14085" width="10.33203125" style="5" customWidth="1"/>
    <col min="14086" max="14086" width="10.44140625" style="5" bestFit="1" customWidth="1"/>
    <col min="14087" max="14087" width="9.33203125" style="5" bestFit="1" customWidth="1"/>
    <col min="14088" max="14088" width="12" style="5" customWidth="1"/>
    <col min="14089" max="14089" width="10" style="5" customWidth="1"/>
    <col min="14090" max="14090" width="12.33203125" style="5" customWidth="1"/>
    <col min="14091" max="14091" width="9.33203125" style="5" bestFit="1" customWidth="1"/>
    <col min="14092" max="14092" width="10.33203125" style="5" customWidth="1"/>
    <col min="14093" max="14093" width="11.33203125" style="5" customWidth="1"/>
    <col min="14094" max="14094" width="9.33203125" style="5" bestFit="1" customWidth="1"/>
    <col min="14095" max="14095" width="13.44140625" style="5" customWidth="1"/>
    <col min="14096" max="14097" width="9.33203125" style="5" bestFit="1" customWidth="1"/>
    <col min="14098" max="14098" width="9.6640625" style="5" bestFit="1" customWidth="1"/>
    <col min="14099" max="14336" width="9.109375" style="5"/>
    <col min="14337" max="14337" width="3" style="5" customWidth="1"/>
    <col min="14338" max="14338" width="12.33203125" style="5" customWidth="1"/>
    <col min="14339" max="14339" width="5" style="5" customWidth="1"/>
    <col min="14340" max="14340" width="12" style="5" customWidth="1"/>
    <col min="14341" max="14341" width="10.33203125" style="5" customWidth="1"/>
    <col min="14342" max="14342" width="10.44140625" style="5" bestFit="1" customWidth="1"/>
    <col min="14343" max="14343" width="9.33203125" style="5" bestFit="1" customWidth="1"/>
    <col min="14344" max="14344" width="12" style="5" customWidth="1"/>
    <col min="14345" max="14345" width="10" style="5" customWidth="1"/>
    <col min="14346" max="14346" width="12.33203125" style="5" customWidth="1"/>
    <col min="14347" max="14347" width="9.33203125" style="5" bestFit="1" customWidth="1"/>
    <col min="14348" max="14348" width="10.33203125" style="5" customWidth="1"/>
    <col min="14349" max="14349" width="11.33203125" style="5" customWidth="1"/>
    <col min="14350" max="14350" width="9.33203125" style="5" bestFit="1" customWidth="1"/>
    <col min="14351" max="14351" width="13.44140625" style="5" customWidth="1"/>
    <col min="14352" max="14353" width="9.33203125" style="5" bestFit="1" customWidth="1"/>
    <col min="14354" max="14354" width="9.6640625" style="5" bestFit="1" customWidth="1"/>
    <col min="14355" max="14592" width="9.109375" style="5"/>
    <col min="14593" max="14593" width="3" style="5" customWidth="1"/>
    <col min="14594" max="14594" width="12.33203125" style="5" customWidth="1"/>
    <col min="14595" max="14595" width="5" style="5" customWidth="1"/>
    <col min="14596" max="14596" width="12" style="5" customWidth="1"/>
    <col min="14597" max="14597" width="10.33203125" style="5" customWidth="1"/>
    <col min="14598" max="14598" width="10.44140625" style="5" bestFit="1" customWidth="1"/>
    <col min="14599" max="14599" width="9.33203125" style="5" bestFit="1" customWidth="1"/>
    <col min="14600" max="14600" width="12" style="5" customWidth="1"/>
    <col min="14601" max="14601" width="10" style="5" customWidth="1"/>
    <col min="14602" max="14602" width="12.33203125" style="5" customWidth="1"/>
    <col min="14603" max="14603" width="9.33203125" style="5" bestFit="1" customWidth="1"/>
    <col min="14604" max="14604" width="10.33203125" style="5" customWidth="1"/>
    <col min="14605" max="14605" width="11.33203125" style="5" customWidth="1"/>
    <col min="14606" max="14606" width="9.33203125" style="5" bestFit="1" customWidth="1"/>
    <col min="14607" max="14607" width="13.44140625" style="5" customWidth="1"/>
    <col min="14608" max="14609" width="9.33203125" style="5" bestFit="1" customWidth="1"/>
    <col min="14610" max="14610" width="9.6640625" style="5" bestFit="1" customWidth="1"/>
    <col min="14611" max="14848" width="9.109375" style="5"/>
    <col min="14849" max="14849" width="3" style="5" customWidth="1"/>
    <col min="14850" max="14850" width="12.33203125" style="5" customWidth="1"/>
    <col min="14851" max="14851" width="5" style="5" customWidth="1"/>
    <col min="14852" max="14852" width="12" style="5" customWidth="1"/>
    <col min="14853" max="14853" width="10.33203125" style="5" customWidth="1"/>
    <col min="14854" max="14854" width="10.44140625" style="5" bestFit="1" customWidth="1"/>
    <col min="14855" max="14855" width="9.33203125" style="5" bestFit="1" customWidth="1"/>
    <col min="14856" max="14856" width="12" style="5" customWidth="1"/>
    <col min="14857" max="14857" width="10" style="5" customWidth="1"/>
    <col min="14858" max="14858" width="12.33203125" style="5" customWidth="1"/>
    <col min="14859" max="14859" width="9.33203125" style="5" bestFit="1" customWidth="1"/>
    <col min="14860" max="14860" width="10.33203125" style="5" customWidth="1"/>
    <col min="14861" max="14861" width="11.33203125" style="5" customWidth="1"/>
    <col min="14862" max="14862" width="9.33203125" style="5" bestFit="1" customWidth="1"/>
    <col min="14863" max="14863" width="13.44140625" style="5" customWidth="1"/>
    <col min="14864" max="14865" width="9.33203125" style="5" bestFit="1" customWidth="1"/>
    <col min="14866" max="14866" width="9.6640625" style="5" bestFit="1" customWidth="1"/>
    <col min="14867" max="15104" width="9.109375" style="5"/>
    <col min="15105" max="15105" width="3" style="5" customWidth="1"/>
    <col min="15106" max="15106" width="12.33203125" style="5" customWidth="1"/>
    <col min="15107" max="15107" width="5" style="5" customWidth="1"/>
    <col min="15108" max="15108" width="12" style="5" customWidth="1"/>
    <col min="15109" max="15109" width="10.33203125" style="5" customWidth="1"/>
    <col min="15110" max="15110" width="10.44140625" style="5" bestFit="1" customWidth="1"/>
    <col min="15111" max="15111" width="9.33203125" style="5" bestFit="1" customWidth="1"/>
    <col min="15112" max="15112" width="12" style="5" customWidth="1"/>
    <col min="15113" max="15113" width="10" style="5" customWidth="1"/>
    <col min="15114" max="15114" width="12.33203125" style="5" customWidth="1"/>
    <col min="15115" max="15115" width="9.33203125" style="5" bestFit="1" customWidth="1"/>
    <col min="15116" max="15116" width="10.33203125" style="5" customWidth="1"/>
    <col min="15117" max="15117" width="11.33203125" style="5" customWidth="1"/>
    <col min="15118" max="15118" width="9.33203125" style="5" bestFit="1" customWidth="1"/>
    <col min="15119" max="15119" width="13.44140625" style="5" customWidth="1"/>
    <col min="15120" max="15121" width="9.33203125" style="5" bestFit="1" customWidth="1"/>
    <col min="15122" max="15122" width="9.6640625" style="5" bestFit="1" customWidth="1"/>
    <col min="15123" max="15360" width="9.109375" style="5"/>
    <col min="15361" max="15361" width="3" style="5" customWidth="1"/>
    <col min="15362" max="15362" width="12.33203125" style="5" customWidth="1"/>
    <col min="15363" max="15363" width="5" style="5" customWidth="1"/>
    <col min="15364" max="15364" width="12" style="5" customWidth="1"/>
    <col min="15365" max="15365" width="10.33203125" style="5" customWidth="1"/>
    <col min="15366" max="15366" width="10.44140625" style="5" bestFit="1" customWidth="1"/>
    <col min="15367" max="15367" width="9.33203125" style="5" bestFit="1" customWidth="1"/>
    <col min="15368" max="15368" width="12" style="5" customWidth="1"/>
    <col min="15369" max="15369" width="10" style="5" customWidth="1"/>
    <col min="15370" max="15370" width="12.33203125" style="5" customWidth="1"/>
    <col min="15371" max="15371" width="9.33203125" style="5" bestFit="1" customWidth="1"/>
    <col min="15372" max="15372" width="10.33203125" style="5" customWidth="1"/>
    <col min="15373" max="15373" width="11.33203125" style="5" customWidth="1"/>
    <col min="15374" max="15374" width="9.33203125" style="5" bestFit="1" customWidth="1"/>
    <col min="15375" max="15375" width="13.44140625" style="5" customWidth="1"/>
    <col min="15376" max="15377" width="9.33203125" style="5" bestFit="1" customWidth="1"/>
    <col min="15378" max="15378" width="9.6640625" style="5" bestFit="1" customWidth="1"/>
    <col min="15379" max="15616" width="9.109375" style="5"/>
    <col min="15617" max="15617" width="3" style="5" customWidth="1"/>
    <col min="15618" max="15618" width="12.33203125" style="5" customWidth="1"/>
    <col min="15619" max="15619" width="5" style="5" customWidth="1"/>
    <col min="15620" max="15620" width="12" style="5" customWidth="1"/>
    <col min="15621" max="15621" width="10.33203125" style="5" customWidth="1"/>
    <col min="15622" max="15622" width="10.44140625" style="5" bestFit="1" customWidth="1"/>
    <col min="15623" max="15623" width="9.33203125" style="5" bestFit="1" customWidth="1"/>
    <col min="15624" max="15624" width="12" style="5" customWidth="1"/>
    <col min="15625" max="15625" width="10" style="5" customWidth="1"/>
    <col min="15626" max="15626" width="12.33203125" style="5" customWidth="1"/>
    <col min="15627" max="15627" width="9.33203125" style="5" bestFit="1" customWidth="1"/>
    <col min="15628" max="15628" width="10.33203125" style="5" customWidth="1"/>
    <col min="15629" max="15629" width="11.33203125" style="5" customWidth="1"/>
    <col min="15630" max="15630" width="9.33203125" style="5" bestFit="1" customWidth="1"/>
    <col min="15631" max="15631" width="13.44140625" style="5" customWidth="1"/>
    <col min="15632" max="15633" width="9.33203125" style="5" bestFit="1" customWidth="1"/>
    <col min="15634" max="15634" width="9.6640625" style="5" bestFit="1" customWidth="1"/>
    <col min="15635" max="15872" width="9.109375" style="5"/>
    <col min="15873" max="15873" width="3" style="5" customWidth="1"/>
    <col min="15874" max="15874" width="12.33203125" style="5" customWidth="1"/>
    <col min="15875" max="15875" width="5" style="5" customWidth="1"/>
    <col min="15876" max="15876" width="12" style="5" customWidth="1"/>
    <col min="15877" max="15877" width="10.33203125" style="5" customWidth="1"/>
    <col min="15878" max="15878" width="10.44140625" style="5" bestFit="1" customWidth="1"/>
    <col min="15879" max="15879" width="9.33203125" style="5" bestFit="1" customWidth="1"/>
    <col min="15880" max="15880" width="12" style="5" customWidth="1"/>
    <col min="15881" max="15881" width="10" style="5" customWidth="1"/>
    <col min="15882" max="15882" width="12.33203125" style="5" customWidth="1"/>
    <col min="15883" max="15883" width="9.33203125" style="5" bestFit="1" customWidth="1"/>
    <col min="15884" max="15884" width="10.33203125" style="5" customWidth="1"/>
    <col min="15885" max="15885" width="11.33203125" style="5" customWidth="1"/>
    <col min="15886" max="15886" width="9.33203125" style="5" bestFit="1" customWidth="1"/>
    <col min="15887" max="15887" width="13.44140625" style="5" customWidth="1"/>
    <col min="15888" max="15889" width="9.33203125" style="5" bestFit="1" customWidth="1"/>
    <col min="15890" max="15890" width="9.6640625" style="5" bestFit="1" customWidth="1"/>
    <col min="15891" max="16128" width="9.109375" style="5"/>
    <col min="16129" max="16129" width="3" style="5" customWidth="1"/>
    <col min="16130" max="16130" width="12.33203125" style="5" customWidth="1"/>
    <col min="16131" max="16131" width="5" style="5" customWidth="1"/>
    <col min="16132" max="16132" width="12" style="5" customWidth="1"/>
    <col min="16133" max="16133" width="10.33203125" style="5" customWidth="1"/>
    <col min="16134" max="16134" width="10.44140625" style="5" bestFit="1" customWidth="1"/>
    <col min="16135" max="16135" width="9.33203125" style="5" bestFit="1" customWidth="1"/>
    <col min="16136" max="16136" width="12" style="5" customWidth="1"/>
    <col min="16137" max="16137" width="10" style="5" customWidth="1"/>
    <col min="16138" max="16138" width="12.33203125" style="5" customWidth="1"/>
    <col min="16139" max="16139" width="9.33203125" style="5" bestFit="1" customWidth="1"/>
    <col min="16140" max="16140" width="10.33203125" style="5" customWidth="1"/>
    <col min="16141" max="16141" width="11.33203125" style="5" customWidth="1"/>
    <col min="16142" max="16142" width="9.33203125" style="5" bestFit="1" customWidth="1"/>
    <col min="16143" max="16143" width="13.44140625" style="5" customWidth="1"/>
    <col min="16144" max="16145" width="9.33203125" style="5" bestFit="1" customWidth="1"/>
    <col min="16146" max="16146" width="9.6640625" style="5" bestFit="1" customWidth="1"/>
    <col min="16147" max="16384" width="9.109375" style="5"/>
  </cols>
  <sheetData>
    <row r="1" spans="2:18" ht="15.6" x14ac:dyDescent="0.3">
      <c r="H1" s="145"/>
    </row>
    <row r="8" spans="2:18" x14ac:dyDescent="0.3">
      <c r="B8" s="14" t="s">
        <v>0</v>
      </c>
      <c r="D8" s="152">
        <f>'group input'!D3</f>
        <v>0</v>
      </c>
      <c r="E8" s="153"/>
      <c r="F8" s="153"/>
      <c r="G8" s="153"/>
      <c r="H8" s="153"/>
      <c r="I8" s="153"/>
      <c r="N8" s="89"/>
    </row>
    <row r="9" spans="2:18" x14ac:dyDescent="0.3">
      <c r="B9" s="14" t="s">
        <v>1</v>
      </c>
      <c r="D9" s="152">
        <f>'group input'!D4</f>
        <v>0</v>
      </c>
      <c r="E9" s="153"/>
      <c r="F9" s="153"/>
      <c r="G9" s="153"/>
      <c r="H9" s="153"/>
      <c r="I9" s="153"/>
    </row>
    <row r="11" spans="2:18" x14ac:dyDescent="0.3">
      <c r="B11" s="15" t="s">
        <v>26</v>
      </c>
      <c r="C11" s="15"/>
      <c r="D11" s="15"/>
      <c r="E11" s="15"/>
      <c r="F11" s="15"/>
      <c r="G11" s="15"/>
      <c r="H11" s="15"/>
      <c r="I11" s="15"/>
      <c r="J11" s="15"/>
      <c r="K11" s="15"/>
      <c r="L11" s="15"/>
      <c r="M11" s="15"/>
      <c r="N11" s="15"/>
      <c r="O11" s="15"/>
      <c r="P11" s="15"/>
      <c r="Q11" s="15"/>
      <c r="R11" s="15"/>
    </row>
    <row r="13" spans="2:18" x14ac:dyDescent="0.3">
      <c r="B13" s="17" t="s">
        <v>27</v>
      </c>
      <c r="C13" s="18"/>
      <c r="D13" s="19" t="s">
        <v>28</v>
      </c>
      <c r="E13" s="18"/>
      <c r="F13" s="17"/>
      <c r="G13" s="19" t="s">
        <v>29</v>
      </c>
      <c r="H13" s="17"/>
      <c r="I13" s="17"/>
      <c r="J13" s="18"/>
      <c r="K13" s="14" t="s">
        <v>30</v>
      </c>
      <c r="L13" s="14"/>
    </row>
    <row r="14" spans="2:18" x14ac:dyDescent="0.3">
      <c r="B14" s="20" t="s">
        <v>31</v>
      </c>
      <c r="C14" s="21"/>
      <c r="D14" s="22" t="str">
        <f>'group input'!D12</f>
        <v>None</v>
      </c>
      <c r="E14" s="21"/>
      <c r="F14" s="20"/>
      <c r="G14" s="160">
        <f>IF(D14&lt;&gt;"None",VLOOKUP(D14,life_options2,2,FALSE),0)</f>
        <v>0</v>
      </c>
      <c r="H14" s="161" t="e">
        <f>IF(E14&lt;&gt;"None",VLOOKUP(E14,life_options2,2,FALSE),0)</f>
        <v>#N/A</v>
      </c>
      <c r="I14" s="161" t="e">
        <f>IF(F14&lt;&gt;"None",VLOOKUP(F14,life_options2,2,FALSE),0)</f>
        <v>#N/A</v>
      </c>
      <c r="J14" s="162" t="e">
        <f>IF(G14&lt;&gt;"None",VLOOKUP(G14,life_options2,2,FALSE),0)</f>
        <v>#N/A</v>
      </c>
      <c r="K14" s="163">
        <f>F133</f>
        <v>0</v>
      </c>
      <c r="L14" s="164"/>
    </row>
    <row r="15" spans="2:18" x14ac:dyDescent="0.3">
      <c r="B15" s="20" t="s">
        <v>32</v>
      </c>
      <c r="C15" s="21"/>
      <c r="D15" s="22" t="str">
        <f>D14</f>
        <v>None</v>
      </c>
      <c r="E15" s="21"/>
      <c r="F15" s="20"/>
      <c r="G15" s="79">
        <f>G14</f>
        <v>0</v>
      </c>
      <c r="H15" s="80"/>
      <c r="I15" s="80"/>
      <c r="J15" s="81"/>
      <c r="K15" s="163">
        <f>F134</f>
        <v>0</v>
      </c>
      <c r="L15" s="164"/>
    </row>
    <row r="16" spans="2:18" x14ac:dyDescent="0.3">
      <c r="B16" s="20" t="s">
        <v>8</v>
      </c>
      <c r="C16" s="21"/>
      <c r="D16" s="22" t="str">
        <f>'group input'!D18</f>
        <v>No</v>
      </c>
      <c r="E16" s="21"/>
      <c r="F16" s="20"/>
      <c r="G16" s="79" t="str">
        <f>IF(D16="Yes", 'summary lookup and rates'!D11," ")</f>
        <v xml:space="preserve"> </v>
      </c>
      <c r="H16" s="80"/>
      <c r="I16" s="80"/>
      <c r="J16" s="81"/>
      <c r="K16" s="163">
        <f>H198</f>
        <v>0</v>
      </c>
      <c r="L16" s="164"/>
    </row>
    <row r="17" spans="2:18" x14ac:dyDescent="0.3">
      <c r="B17" s="20" t="s">
        <v>11</v>
      </c>
      <c r="C17" s="21"/>
      <c r="D17" s="22" t="str">
        <f>'group input'!D23</f>
        <v>None</v>
      </c>
      <c r="E17" s="21"/>
      <c r="F17" s="20"/>
      <c r="G17" s="98">
        <f>IF(D17&lt;&gt;"None",VLOOKUP(D17,std_options2,2,FALSE),0)</f>
        <v>0</v>
      </c>
      <c r="H17" s="20"/>
      <c r="I17" s="20"/>
      <c r="J17" s="21"/>
      <c r="K17" s="163">
        <f>L258</f>
        <v>0</v>
      </c>
      <c r="L17" s="164"/>
    </row>
    <row r="18" spans="2:18" x14ac:dyDescent="0.3">
      <c r="B18" s="20" t="s">
        <v>16</v>
      </c>
      <c r="C18" s="21"/>
      <c r="D18" s="22" t="str">
        <f>'group input'!D30</f>
        <v>None</v>
      </c>
      <c r="E18" s="21"/>
      <c r="F18" s="20"/>
      <c r="G18" s="98">
        <f>IF(D18&lt;&gt;"None",VLOOKUP(D18,ltd_options2,2,FALSE),0)</f>
        <v>0</v>
      </c>
      <c r="H18" s="20"/>
      <c r="I18" s="20"/>
      <c r="J18" s="21"/>
      <c r="K18" s="163">
        <f>L315</f>
        <v>0</v>
      </c>
      <c r="L18" s="164"/>
    </row>
    <row r="19" spans="2:18" x14ac:dyDescent="0.3">
      <c r="I19" s="1"/>
      <c r="J19" s="23" t="s">
        <v>33</v>
      </c>
      <c r="K19" s="168">
        <f>SUM(K14:L18)</f>
        <v>0</v>
      </c>
      <c r="L19" s="169"/>
    </row>
    <row r="20" spans="2:18" x14ac:dyDescent="0.3">
      <c r="I20" s="1"/>
      <c r="J20" s="23" t="s">
        <v>162</v>
      </c>
      <c r="K20" s="163">
        <v>7.5</v>
      </c>
      <c r="L20" s="164"/>
    </row>
    <row r="21" spans="2:18" x14ac:dyDescent="0.3">
      <c r="I21" s="1"/>
      <c r="J21" s="23" t="s">
        <v>34</v>
      </c>
      <c r="K21" s="168">
        <f>SUM(K19:L20)</f>
        <v>7.5</v>
      </c>
      <c r="L21" s="169">
        <f>SUM(K19:L20)</f>
        <v>7.5</v>
      </c>
    </row>
    <row r="22" spans="2:18" x14ac:dyDescent="0.3">
      <c r="J22" s="24"/>
      <c r="K22" s="25"/>
      <c r="L22" s="25"/>
    </row>
    <row r="23" spans="2:18" x14ac:dyDescent="0.3">
      <c r="J23" s="24"/>
      <c r="K23" s="25"/>
      <c r="L23" s="25"/>
    </row>
    <row r="24" spans="2:18" x14ac:dyDescent="0.3">
      <c r="B24" s="14"/>
    </row>
    <row r="25" spans="2:18" x14ac:dyDescent="0.3">
      <c r="B25" s="15" t="s">
        <v>35</v>
      </c>
      <c r="C25" s="16"/>
      <c r="D25" s="16"/>
      <c r="E25" s="16"/>
      <c r="F25" s="16"/>
      <c r="G25" s="16"/>
      <c r="H25" s="16"/>
      <c r="I25" s="16"/>
      <c r="J25" s="16"/>
      <c r="K25" s="16"/>
      <c r="L25" s="16"/>
      <c r="M25" s="15"/>
      <c r="N25" s="15"/>
      <c r="O25" s="15"/>
      <c r="P25" s="15"/>
      <c r="Q25" s="15"/>
      <c r="R25" s="15"/>
    </row>
    <row r="26" spans="2:18" x14ac:dyDescent="0.3">
      <c r="B26" s="14"/>
    </row>
    <row r="27" spans="2:18" x14ac:dyDescent="0.3">
      <c r="B27" s="14" t="s">
        <v>167</v>
      </c>
    </row>
    <row r="28" spans="2:18" x14ac:dyDescent="0.3">
      <c r="B28" s="26" t="s">
        <v>36</v>
      </c>
    </row>
    <row r="29" spans="2:18" x14ac:dyDescent="0.3">
      <c r="B29" s="14"/>
      <c r="C29" s="26" t="s">
        <v>37</v>
      </c>
      <c r="D29" s="7"/>
      <c r="E29" s="7"/>
      <c r="F29" s="26"/>
      <c r="G29" s="26"/>
    </row>
    <row r="30" spans="2:18" x14ac:dyDescent="0.3">
      <c r="B30" s="14"/>
      <c r="C30" s="26" t="s">
        <v>38</v>
      </c>
      <c r="D30" s="7"/>
      <c r="E30" s="7"/>
      <c r="F30" s="26"/>
      <c r="G30" s="26"/>
    </row>
    <row r="31" spans="2:18" x14ac:dyDescent="0.3">
      <c r="B31" s="14"/>
      <c r="C31" s="26" t="s">
        <v>39</v>
      </c>
      <c r="D31" s="7"/>
      <c r="E31" s="7"/>
      <c r="F31" s="26"/>
      <c r="G31" s="26"/>
    </row>
    <row r="32" spans="2:18" x14ac:dyDescent="0.3">
      <c r="B32" s="14" t="s">
        <v>166</v>
      </c>
      <c r="J32" s="1"/>
      <c r="K32" s="1"/>
      <c r="L32" s="1"/>
    </row>
    <row r="33" spans="2:18" x14ac:dyDescent="0.3">
      <c r="B33" s="26" t="s">
        <v>40</v>
      </c>
      <c r="J33" s="1"/>
      <c r="K33" s="1"/>
      <c r="L33" s="1"/>
    </row>
    <row r="34" spans="2:18" x14ac:dyDescent="0.3">
      <c r="B34" s="14" t="s">
        <v>173</v>
      </c>
    </row>
    <row r="35" spans="2:18" x14ac:dyDescent="0.3">
      <c r="B35" s="26" t="s">
        <v>41</v>
      </c>
    </row>
    <row r="36" spans="2:18" x14ac:dyDescent="0.3">
      <c r="B36" s="26" t="s">
        <v>42</v>
      </c>
    </row>
    <row r="37" spans="2:18" x14ac:dyDescent="0.3">
      <c r="B37" s="26" t="s">
        <v>163</v>
      </c>
    </row>
    <row r="38" spans="2:18" x14ac:dyDescent="0.3">
      <c r="B38" s="14" t="s">
        <v>174</v>
      </c>
    </row>
    <row r="39" spans="2:18" s="26" customFormat="1" x14ac:dyDescent="0.3">
      <c r="B39" s="26" t="s">
        <v>43</v>
      </c>
    </row>
    <row r="40" spans="2:18" s="26" customFormat="1" x14ac:dyDescent="0.3">
      <c r="B40" s="26" t="s">
        <v>44</v>
      </c>
    </row>
    <row r="41" spans="2:18" s="26" customFormat="1" x14ac:dyDescent="0.3">
      <c r="B41" s="26" t="s">
        <v>45</v>
      </c>
    </row>
    <row r="42" spans="2:18" s="26" customFormat="1" x14ac:dyDescent="0.3"/>
    <row r="43" spans="2:18" x14ac:dyDescent="0.3">
      <c r="B43" s="14" t="s">
        <v>46</v>
      </c>
    </row>
    <row r="44" spans="2:18" x14ac:dyDescent="0.3">
      <c r="B44" s="1" t="s">
        <v>47</v>
      </c>
      <c r="C44" s="1"/>
      <c r="D44" s="1"/>
      <c r="E44" s="1"/>
      <c r="F44" s="1"/>
      <c r="G44" s="1"/>
      <c r="H44" s="1"/>
      <c r="I44" s="1"/>
      <c r="J44" s="1"/>
      <c r="K44" s="1"/>
      <c r="L44" s="93"/>
      <c r="M44" s="1"/>
      <c r="N44" s="1"/>
      <c r="O44" s="1"/>
      <c r="P44" s="1"/>
      <c r="Q44" s="1"/>
      <c r="R44" s="1"/>
    </row>
    <row r="45" spans="2:18" x14ac:dyDescent="0.3">
      <c r="B45" s="5" t="s">
        <v>48</v>
      </c>
    </row>
    <row r="46" spans="2:18" x14ac:dyDescent="0.3">
      <c r="B46" s="5" t="s">
        <v>49</v>
      </c>
    </row>
    <row r="47" spans="2:18" x14ac:dyDescent="0.3">
      <c r="B47" s="5" t="s">
        <v>50</v>
      </c>
    </row>
    <row r="48" spans="2:18" x14ac:dyDescent="0.3">
      <c r="B48" s="5" t="s">
        <v>51</v>
      </c>
    </row>
    <row r="49" spans="1:18" s="1" customFormat="1" x14ac:dyDescent="0.3">
      <c r="B49" s="1" t="s">
        <v>183</v>
      </c>
    </row>
    <row r="50" spans="1:18" s="1" customFormat="1" x14ac:dyDescent="0.3"/>
    <row r="51" spans="1:18" s="1" customFormat="1" x14ac:dyDescent="0.3">
      <c r="A51" s="109"/>
      <c r="B51" s="1" t="s">
        <v>180</v>
      </c>
    </row>
    <row r="52" spans="1:18" s="1" customFormat="1" ht="16.2" x14ac:dyDescent="0.3">
      <c r="B52" t="s">
        <v>181</v>
      </c>
    </row>
    <row r="53" spans="1:18" s="1" customFormat="1" x14ac:dyDescent="0.3">
      <c r="B53" s="108"/>
    </row>
    <row r="54" spans="1:18" s="1" customFormat="1" x14ac:dyDescent="0.3">
      <c r="B54" s="108"/>
    </row>
    <row r="55" spans="1:18" s="1" customFormat="1" x14ac:dyDescent="0.3"/>
    <row r="56" spans="1:18" s="1" customFormat="1" x14ac:dyDescent="0.3"/>
    <row r="57" spans="1:18" s="1" customFormat="1" x14ac:dyDescent="0.3">
      <c r="A57" s="156" t="s">
        <v>165</v>
      </c>
      <c r="B57" s="157"/>
    </row>
    <row r="58" spans="1:18" s="1" customFormat="1" ht="15" customHeight="1" x14ac:dyDescent="0.3">
      <c r="A58" s="154" t="s">
        <v>175</v>
      </c>
      <c r="B58" s="155"/>
      <c r="C58" s="155"/>
      <c r="D58" s="155"/>
      <c r="E58" s="155"/>
      <c r="F58" s="155"/>
      <c r="G58" s="155"/>
      <c r="H58" s="155"/>
      <c r="I58" s="155"/>
      <c r="J58" s="155"/>
      <c r="K58" s="155"/>
      <c r="L58" s="155"/>
      <c r="M58" s="155"/>
      <c r="N58" s="155"/>
      <c r="O58" s="155"/>
      <c r="P58" s="155"/>
      <c r="Q58" s="155"/>
      <c r="R58" s="155"/>
    </row>
    <row r="59" spans="1:18" s="1" customFormat="1" x14ac:dyDescent="0.3">
      <c r="A59" s="155"/>
      <c r="B59" s="155"/>
      <c r="C59" s="155"/>
      <c r="D59" s="155"/>
      <c r="E59" s="155"/>
      <c r="F59" s="155"/>
      <c r="G59" s="155"/>
      <c r="H59" s="155"/>
      <c r="I59" s="155"/>
      <c r="J59" s="155"/>
      <c r="K59" s="155"/>
      <c r="L59" s="155"/>
      <c r="M59" s="155"/>
      <c r="N59" s="155"/>
      <c r="O59" s="155"/>
      <c r="P59" s="155"/>
      <c r="Q59" s="155"/>
      <c r="R59" s="155"/>
    </row>
    <row r="60" spans="1:18" s="1" customFormat="1" x14ac:dyDescent="0.3">
      <c r="A60" s="155"/>
      <c r="B60" s="155"/>
      <c r="C60" s="155"/>
      <c r="D60" s="155"/>
      <c r="E60" s="155"/>
      <c r="F60" s="155"/>
      <c r="G60" s="155"/>
      <c r="H60" s="155"/>
      <c r="I60" s="155"/>
      <c r="J60" s="155"/>
      <c r="K60" s="155"/>
      <c r="L60" s="155"/>
      <c r="M60" s="155"/>
      <c r="N60" s="155"/>
      <c r="O60" s="155"/>
      <c r="P60" s="155"/>
      <c r="Q60" s="155"/>
      <c r="R60" s="155"/>
    </row>
    <row r="61" spans="1:18" s="1" customFormat="1" x14ac:dyDescent="0.3">
      <c r="A61" s="155"/>
      <c r="B61" s="155"/>
      <c r="C61" s="155"/>
      <c r="D61" s="155"/>
      <c r="E61" s="155"/>
      <c r="F61" s="155"/>
      <c r="G61" s="155"/>
      <c r="H61" s="155"/>
      <c r="I61" s="155"/>
      <c r="J61" s="155"/>
      <c r="K61" s="155"/>
      <c r="L61" s="155"/>
      <c r="M61" s="155"/>
      <c r="N61" s="155"/>
      <c r="O61" s="155"/>
      <c r="P61" s="155"/>
      <c r="Q61" s="155"/>
      <c r="R61" s="155"/>
    </row>
    <row r="62" spans="1:18" s="1" customFormat="1" x14ac:dyDescent="0.3">
      <c r="A62" s="155"/>
      <c r="B62" s="155"/>
      <c r="C62" s="155"/>
      <c r="D62" s="155"/>
      <c r="E62" s="155"/>
      <c r="F62" s="155"/>
      <c r="G62" s="155"/>
      <c r="H62" s="155"/>
      <c r="I62" s="155"/>
      <c r="J62" s="155"/>
      <c r="K62" s="155"/>
      <c r="L62" s="155"/>
      <c r="M62" s="155"/>
      <c r="N62" s="155"/>
      <c r="O62" s="155"/>
      <c r="P62" s="155"/>
      <c r="Q62" s="155"/>
      <c r="R62" s="155"/>
    </row>
    <row r="63" spans="1:18" s="1" customFormat="1" x14ac:dyDescent="0.3"/>
    <row r="64" spans="1:18" s="1" customFormat="1" x14ac:dyDescent="0.3">
      <c r="A64" s="3" t="s">
        <v>173</v>
      </c>
    </row>
    <row r="65" spans="1:18" s="1" customFormat="1" x14ac:dyDescent="0.3">
      <c r="A65" s="165" t="s">
        <v>182</v>
      </c>
      <c r="B65" s="166"/>
      <c r="C65" s="166"/>
      <c r="D65" s="166"/>
      <c r="E65" s="166"/>
      <c r="F65" s="166"/>
      <c r="G65" s="166"/>
      <c r="H65" s="166"/>
      <c r="I65" s="166"/>
      <c r="J65" s="166"/>
      <c r="K65" s="166"/>
      <c r="L65" s="166"/>
      <c r="M65" s="166"/>
      <c r="N65" s="166"/>
      <c r="O65" s="166"/>
      <c r="P65" s="166"/>
      <c r="Q65" s="166"/>
      <c r="R65" s="166"/>
    </row>
    <row r="66" spans="1:18" s="1" customFormat="1" x14ac:dyDescent="0.3">
      <c r="A66" s="166"/>
      <c r="B66" s="166"/>
      <c r="C66" s="166"/>
      <c r="D66" s="166"/>
      <c r="E66" s="166"/>
      <c r="F66" s="166"/>
      <c r="G66" s="166"/>
      <c r="H66" s="166"/>
      <c r="I66" s="166"/>
      <c r="J66" s="166"/>
      <c r="K66" s="166"/>
      <c r="L66" s="166"/>
      <c r="M66" s="166"/>
      <c r="N66" s="166"/>
      <c r="O66" s="166"/>
      <c r="P66" s="166"/>
      <c r="Q66" s="166"/>
      <c r="R66" s="166"/>
    </row>
    <row r="67" spans="1:18" s="1" customFormat="1" x14ac:dyDescent="0.3">
      <c r="A67" s="166"/>
      <c r="B67" s="166"/>
      <c r="C67" s="166"/>
      <c r="D67" s="166"/>
      <c r="E67" s="166"/>
      <c r="F67" s="166"/>
      <c r="G67" s="166"/>
      <c r="H67" s="166"/>
      <c r="I67" s="166"/>
      <c r="J67" s="166"/>
      <c r="K67" s="166"/>
      <c r="L67" s="166"/>
      <c r="M67" s="166"/>
      <c r="N67" s="166"/>
      <c r="O67" s="166"/>
      <c r="P67" s="166"/>
      <c r="Q67" s="166"/>
      <c r="R67" s="166"/>
    </row>
    <row r="68" spans="1:18" s="1" customFormat="1" x14ac:dyDescent="0.3">
      <c r="A68" s="166"/>
      <c r="B68" s="166"/>
      <c r="C68" s="166"/>
      <c r="D68" s="166"/>
      <c r="E68" s="166"/>
      <c r="F68" s="166"/>
      <c r="G68" s="166"/>
      <c r="H68" s="166"/>
      <c r="I68" s="166"/>
      <c r="J68" s="166"/>
      <c r="K68" s="166"/>
      <c r="L68" s="166"/>
      <c r="M68" s="166"/>
      <c r="N68" s="166"/>
      <c r="O68" s="166"/>
      <c r="P68" s="166"/>
      <c r="Q68" s="166"/>
      <c r="R68" s="166"/>
    </row>
    <row r="69" spans="1:18" s="1" customFormat="1" x14ac:dyDescent="0.3">
      <c r="A69" s="166"/>
      <c r="B69" s="166"/>
      <c r="C69" s="166"/>
      <c r="D69" s="166"/>
      <c r="E69" s="166"/>
      <c r="F69" s="166"/>
      <c r="G69" s="166"/>
      <c r="H69" s="166"/>
      <c r="I69" s="166"/>
      <c r="J69" s="166"/>
      <c r="K69" s="166"/>
      <c r="L69" s="166"/>
      <c r="M69" s="166"/>
      <c r="N69" s="166"/>
      <c r="O69" s="166"/>
      <c r="P69" s="166"/>
      <c r="Q69" s="166"/>
      <c r="R69" s="166"/>
    </row>
    <row r="70" spans="1:18" s="1" customFormat="1" x14ac:dyDescent="0.3">
      <c r="A70" s="91"/>
    </row>
    <row r="71" spans="1:18" s="1" customFormat="1" x14ac:dyDescent="0.3">
      <c r="A71" s="3" t="s">
        <v>174</v>
      </c>
    </row>
    <row r="72" spans="1:18" s="1" customFormat="1" x14ac:dyDescent="0.3">
      <c r="A72" s="167" t="s">
        <v>177</v>
      </c>
      <c r="B72" s="155"/>
      <c r="C72" s="155"/>
      <c r="D72" s="155"/>
      <c r="E72" s="155"/>
      <c r="F72" s="155"/>
      <c r="G72" s="155"/>
      <c r="H72" s="155"/>
      <c r="I72" s="155"/>
      <c r="J72" s="155"/>
      <c r="K72" s="155"/>
      <c r="L72" s="155"/>
      <c r="M72" s="155"/>
      <c r="N72" s="155"/>
      <c r="O72" s="155"/>
      <c r="P72" s="155"/>
      <c r="Q72" s="155"/>
      <c r="R72" s="155"/>
    </row>
    <row r="73" spans="1:18" s="1" customFormat="1" x14ac:dyDescent="0.3">
      <c r="A73" s="155"/>
      <c r="B73" s="155"/>
      <c r="C73" s="155"/>
      <c r="D73" s="155"/>
      <c r="E73" s="155"/>
      <c r="F73" s="155"/>
      <c r="G73" s="155"/>
      <c r="H73" s="155"/>
      <c r="I73" s="155"/>
      <c r="J73" s="155"/>
      <c r="K73" s="155"/>
      <c r="L73" s="155"/>
      <c r="M73" s="155"/>
      <c r="N73" s="155"/>
      <c r="O73" s="155"/>
      <c r="P73" s="155"/>
      <c r="Q73" s="155"/>
      <c r="R73" s="155"/>
    </row>
    <row r="74" spans="1:18" s="1" customFormat="1" x14ac:dyDescent="0.3">
      <c r="A74" s="155"/>
      <c r="B74" s="155"/>
      <c r="C74" s="155"/>
      <c r="D74" s="155"/>
      <c r="E74" s="155"/>
      <c r="F74" s="155"/>
      <c r="G74" s="155"/>
      <c r="H74" s="155"/>
      <c r="I74" s="155"/>
      <c r="J74" s="155"/>
      <c r="K74" s="155"/>
      <c r="L74" s="155"/>
      <c r="M74" s="155"/>
      <c r="N74" s="155"/>
      <c r="O74" s="155"/>
      <c r="P74" s="155"/>
      <c r="Q74" s="155"/>
      <c r="R74" s="155"/>
    </row>
    <row r="75" spans="1:18" s="1" customFormat="1" x14ac:dyDescent="0.3">
      <c r="A75" s="155"/>
      <c r="B75" s="155"/>
      <c r="C75" s="155"/>
      <c r="D75" s="155"/>
      <c r="E75" s="155"/>
      <c r="F75" s="155"/>
      <c r="G75" s="155"/>
      <c r="H75" s="155"/>
      <c r="I75" s="155"/>
      <c r="J75" s="155"/>
      <c r="K75" s="155"/>
      <c r="L75" s="155"/>
      <c r="M75" s="155"/>
      <c r="N75" s="155"/>
      <c r="O75" s="155"/>
      <c r="P75" s="155"/>
      <c r="Q75" s="155"/>
      <c r="R75" s="155"/>
    </row>
    <row r="76" spans="1:18" s="1" customFormat="1" x14ac:dyDescent="0.3">
      <c r="A76" s="155"/>
      <c r="B76" s="155"/>
      <c r="C76" s="155"/>
      <c r="D76" s="155"/>
      <c r="E76" s="155"/>
      <c r="F76" s="155"/>
      <c r="G76" s="155"/>
      <c r="H76" s="155"/>
      <c r="I76" s="155"/>
      <c r="J76" s="155"/>
      <c r="K76" s="155"/>
      <c r="L76" s="155"/>
      <c r="M76" s="155"/>
      <c r="N76" s="155"/>
      <c r="O76" s="155"/>
      <c r="P76" s="155"/>
      <c r="Q76" s="155"/>
      <c r="R76" s="155"/>
    </row>
    <row r="77" spans="1:18" x14ac:dyDescent="0.3">
      <c r="B77" s="15" t="s">
        <v>52</v>
      </c>
      <c r="C77" s="16"/>
      <c r="D77" s="16"/>
      <c r="E77" s="16"/>
      <c r="F77" s="16"/>
      <c r="G77" s="16"/>
      <c r="H77" s="16"/>
      <c r="I77" s="16"/>
      <c r="J77" s="16"/>
      <c r="K77" s="16"/>
      <c r="L77" s="16"/>
      <c r="M77" s="16"/>
      <c r="N77" s="16"/>
      <c r="O77" s="16"/>
      <c r="P77" s="16"/>
      <c r="Q77" s="16"/>
      <c r="R77" s="16"/>
    </row>
    <row r="79" spans="1:18" x14ac:dyDescent="0.3">
      <c r="B79" s="1" t="s">
        <v>172</v>
      </c>
    </row>
    <row r="80" spans="1:18" ht="30.75" customHeight="1" x14ac:dyDescent="0.3">
      <c r="B80" s="27" t="s">
        <v>53</v>
      </c>
      <c r="C80" s="28" t="s">
        <v>54</v>
      </c>
      <c r="D80" s="83" t="s">
        <v>55</v>
      </c>
      <c r="E80" s="84" t="s">
        <v>56</v>
      </c>
      <c r="F80" s="84" t="s">
        <v>57</v>
      </c>
      <c r="G80" s="84" t="s">
        <v>58</v>
      </c>
      <c r="H80" s="85" t="s">
        <v>59</v>
      </c>
      <c r="I80" s="84" t="s">
        <v>30</v>
      </c>
      <c r="J80" s="31"/>
      <c r="K80" s="27" t="s">
        <v>53</v>
      </c>
      <c r="L80" s="28" t="s">
        <v>54</v>
      </c>
      <c r="M80" s="28" t="s">
        <v>55</v>
      </c>
      <c r="N80" s="29" t="s">
        <v>56</v>
      </c>
      <c r="O80" s="29" t="s">
        <v>57</v>
      </c>
      <c r="P80" s="29" t="s">
        <v>58</v>
      </c>
      <c r="Q80" s="30" t="s">
        <v>59</v>
      </c>
      <c r="R80" s="30" t="s">
        <v>30</v>
      </c>
    </row>
    <row r="81" spans="1:18" x14ac:dyDescent="0.3">
      <c r="A81" s="1"/>
      <c r="B81" s="118">
        <f>IF('group input'!D$12="None",0,IF(calculations!F3&gt;0,calculations!F3,0))</f>
        <v>0</v>
      </c>
      <c r="C81" s="119">
        <f>IF('group input'!D$12="None",0,IF(calculations!D3&gt;0,calculations!D3,0))</f>
        <v>0</v>
      </c>
      <c r="D81" s="120">
        <f>IF('group input'!D$12="None",0,IF(calculations!T3, calculations!T3,0))</f>
        <v>0</v>
      </c>
      <c r="E81" s="130">
        <f>IF(AND(calculations!E3&lt;&gt;0,$D$14&lt;&gt;"None"),'summary lookup and rates'!$C$5,0)</f>
        <v>0</v>
      </c>
      <c r="F81" s="122">
        <f>calculations!U3</f>
        <v>0</v>
      </c>
      <c r="G81" s="130">
        <f>IF(AND($D$15&lt;&gt;"None",calculations!E3&lt;&gt;0),'summary lookup and rates'!$C$6,0)</f>
        <v>0</v>
      </c>
      <c r="H81" s="122">
        <f>calculations!V3</f>
        <v>0</v>
      </c>
      <c r="I81" s="123">
        <f>SUM(F81,H81)</f>
        <v>0</v>
      </c>
      <c r="J81" s="124"/>
      <c r="K81" s="118">
        <f>IF('group input'!D$12="None",0,IF(calculations!F53&gt;0,calculations!F53,0))</f>
        <v>0</v>
      </c>
      <c r="L81" s="119">
        <f>IF('group input'!D$12="None",0,IF(calculations!D53&gt;0,calculations!D53,0))</f>
        <v>0</v>
      </c>
      <c r="M81" s="120">
        <f>IF('group input'!D$12="None",0,IF(calculations!T53, calculations!T53,0))</f>
        <v>0</v>
      </c>
      <c r="N81" s="130">
        <f>IF(AND(calculations!E53&lt;&gt;0,$D$14&lt;&gt;"None"),'summary lookup and rates'!$C$5,0)</f>
        <v>0</v>
      </c>
      <c r="O81" s="125">
        <f>calculations!U53</f>
        <v>0</v>
      </c>
      <c r="P81" s="132">
        <f>IF(AND($D$15&lt;&gt;"None",calculations!E53&lt;&gt;0),'summary lookup and rates'!$C$6,0)</f>
        <v>0</v>
      </c>
      <c r="Q81" s="125">
        <f>calculations!V53</f>
        <v>0</v>
      </c>
      <c r="R81" s="127">
        <f>SUM(Q81,O81)</f>
        <v>0</v>
      </c>
    </row>
    <row r="82" spans="1:18" x14ac:dyDescent="0.3">
      <c r="B82" s="118">
        <f>IF('group input'!D$12="None",0,IF(calculations!F4&gt;0,calculations!F4,0))</f>
        <v>0</v>
      </c>
      <c r="C82" s="119">
        <f>IF('group input'!D$12="None",0,IF(calculations!D4&gt;0,calculations!D4,0))</f>
        <v>0</v>
      </c>
      <c r="D82" s="120">
        <f>IF('group input'!D$12="None",0,IF(calculations!T4, calculations!T4,0))</f>
        <v>0</v>
      </c>
      <c r="E82" s="130">
        <f>IF(AND(calculations!E4&lt;&gt;0,$D$14&lt;&gt;"None"),'summary lookup and rates'!$C$5,0)</f>
        <v>0</v>
      </c>
      <c r="F82" s="122">
        <f>calculations!U4</f>
        <v>0</v>
      </c>
      <c r="G82" s="130">
        <f>IF(AND($D$15&lt;&gt;"None",calculations!E4&lt;&gt;0),'summary lookup and rates'!$C$6,0)</f>
        <v>0</v>
      </c>
      <c r="H82" s="122">
        <f>calculations!V4</f>
        <v>0</v>
      </c>
      <c r="I82" s="123">
        <f t="shared" ref="I82:I130" si="0">SUM(F82,H82)</f>
        <v>0</v>
      </c>
      <c r="J82" s="124"/>
      <c r="K82" s="118">
        <f>IF('group input'!D$12="None",0,IF(calculations!F54&gt;0,calculations!F54,0))</f>
        <v>0</v>
      </c>
      <c r="L82" s="119">
        <f>IF('group input'!D$12="None",0,IF(calculations!D54&gt;0,calculations!D54,0))</f>
        <v>0</v>
      </c>
      <c r="M82" s="120">
        <f>IF('group input'!D$12="None",0,IF(calculations!T54, calculations!T54,0))</f>
        <v>0</v>
      </c>
      <c r="N82" s="130">
        <f>IF(AND(calculations!E54&lt;&gt;0,$D$14&lt;&gt;"None"),'summary lookup and rates'!$C$5,0)</f>
        <v>0</v>
      </c>
      <c r="O82" s="125">
        <f>calculations!U54</f>
        <v>0</v>
      </c>
      <c r="P82" s="132">
        <f>IF(AND($D$15&lt;&gt;"None",calculations!E54&lt;&gt;0),'summary lookup and rates'!$C$6,0)</f>
        <v>0</v>
      </c>
      <c r="Q82" s="125">
        <f>calculations!V54</f>
        <v>0</v>
      </c>
      <c r="R82" s="127">
        <f t="shared" ref="R82:R130" si="1">SUM(Q82,O82)</f>
        <v>0</v>
      </c>
    </row>
    <row r="83" spans="1:18" x14ac:dyDescent="0.3">
      <c r="B83" s="118">
        <f>IF('group input'!D$12="None",0,IF(calculations!F5&gt;0,calculations!F5,0))</f>
        <v>0</v>
      </c>
      <c r="C83" s="119">
        <f>IF('group input'!D$12="None",0,IF(calculations!D5&gt;0,calculations!D5,0))</f>
        <v>0</v>
      </c>
      <c r="D83" s="120">
        <f>IF('group input'!D$12="None",0,IF(calculations!T5, calculations!T5,0))</f>
        <v>0</v>
      </c>
      <c r="E83" s="130">
        <f>IF(AND(calculations!E5&lt;&gt;0,$D$14&lt;&gt;"None"),'summary lookup and rates'!$C$5,0)</f>
        <v>0</v>
      </c>
      <c r="F83" s="122">
        <f>calculations!U5</f>
        <v>0</v>
      </c>
      <c r="G83" s="130">
        <f>IF(AND($D$15&lt;&gt;"None",calculations!E5&lt;&gt;0),'summary lookup and rates'!$C$6,0)</f>
        <v>0</v>
      </c>
      <c r="H83" s="122">
        <f>calculations!V5</f>
        <v>0</v>
      </c>
      <c r="I83" s="123">
        <f t="shared" si="0"/>
        <v>0</v>
      </c>
      <c r="J83" s="124"/>
      <c r="K83" s="118">
        <f>IF('group input'!D$12="None",0,IF(calculations!F55&gt;0,calculations!F55,0))</f>
        <v>0</v>
      </c>
      <c r="L83" s="119">
        <f>IF('group input'!D$12="None",0,IF(calculations!D55&gt;0,calculations!D55,0))</f>
        <v>0</v>
      </c>
      <c r="M83" s="120">
        <f>IF('group input'!D$12="None",0,IF(calculations!T55, calculations!T55,0))</f>
        <v>0</v>
      </c>
      <c r="N83" s="130">
        <f>IF(AND(calculations!E55&lt;&gt;0,$D$14&lt;&gt;"None"),'summary lookup and rates'!$C$5,0)</f>
        <v>0</v>
      </c>
      <c r="O83" s="125">
        <f>calculations!U55</f>
        <v>0</v>
      </c>
      <c r="P83" s="132">
        <f>IF(AND($D$15&lt;&gt;"None",calculations!E55&lt;&gt;0),'summary lookup and rates'!$C$6,0)</f>
        <v>0</v>
      </c>
      <c r="Q83" s="125">
        <f>calculations!V55</f>
        <v>0</v>
      </c>
      <c r="R83" s="127">
        <f t="shared" si="1"/>
        <v>0</v>
      </c>
    </row>
    <row r="84" spans="1:18" x14ac:dyDescent="0.3">
      <c r="B84" s="118">
        <f>IF('group input'!D$12="None",0,IF(calculations!F6&gt;0,calculations!F6,0))</f>
        <v>0</v>
      </c>
      <c r="C84" s="119">
        <f>IF('group input'!D$12="None",0,IF(calculations!D6&gt;0,calculations!D6,0))</f>
        <v>0</v>
      </c>
      <c r="D84" s="120">
        <f>IF('group input'!D$12="None",0,IF(calculations!T6, calculations!T6,0))</f>
        <v>0</v>
      </c>
      <c r="E84" s="130">
        <f>IF(AND(calculations!E6&lt;&gt;0,$D$14&lt;&gt;"None"),'summary lookup and rates'!$C$5,0)</f>
        <v>0</v>
      </c>
      <c r="F84" s="122">
        <f>calculations!U6</f>
        <v>0</v>
      </c>
      <c r="G84" s="130">
        <f>IF(AND($D$15&lt;&gt;"None",calculations!E6&lt;&gt;0),'summary lookup and rates'!$C$6,0)</f>
        <v>0</v>
      </c>
      <c r="H84" s="122">
        <f>calculations!V6</f>
        <v>0</v>
      </c>
      <c r="I84" s="123">
        <f t="shared" si="0"/>
        <v>0</v>
      </c>
      <c r="J84" s="124"/>
      <c r="K84" s="118">
        <f>IF('group input'!D$12="None",0,IF(calculations!F56&gt;0,calculations!F56,0))</f>
        <v>0</v>
      </c>
      <c r="L84" s="119">
        <f>IF('group input'!D$12="None",0,IF(calculations!D56&gt;0,calculations!D56,0))</f>
        <v>0</v>
      </c>
      <c r="M84" s="120">
        <f>IF('group input'!D$12="None",0,IF(calculations!T56, calculations!T56,0))</f>
        <v>0</v>
      </c>
      <c r="N84" s="130">
        <f>IF(AND(calculations!E56&lt;&gt;0,$D$14&lt;&gt;"None"),'summary lookup and rates'!$C$5,0)</f>
        <v>0</v>
      </c>
      <c r="O84" s="125">
        <f>calculations!U56</f>
        <v>0</v>
      </c>
      <c r="P84" s="132">
        <f>IF(AND($D$15&lt;&gt;"None",calculations!E56&lt;&gt;0),'summary lookup and rates'!$C$6,0)</f>
        <v>0</v>
      </c>
      <c r="Q84" s="125">
        <f>calculations!V56</f>
        <v>0</v>
      </c>
      <c r="R84" s="127">
        <f t="shared" si="1"/>
        <v>0</v>
      </c>
    </row>
    <row r="85" spans="1:18" x14ac:dyDescent="0.3">
      <c r="B85" s="118">
        <f>IF('group input'!D$12="None",0,IF(calculations!F7&gt;0,calculations!F7,0))</f>
        <v>0</v>
      </c>
      <c r="C85" s="119">
        <f>IF('group input'!D$12="None",0,IF(calculations!D7&gt;0,calculations!D7,0))</f>
        <v>0</v>
      </c>
      <c r="D85" s="120">
        <f>IF('group input'!D$12="None",0,IF(calculations!T7, calculations!T7,0))</f>
        <v>0</v>
      </c>
      <c r="E85" s="130">
        <f>IF(AND(calculations!E7&lt;&gt;0,$D$14&lt;&gt;"None"),'summary lookup and rates'!$C$5,0)</f>
        <v>0</v>
      </c>
      <c r="F85" s="122">
        <f>calculations!U7</f>
        <v>0</v>
      </c>
      <c r="G85" s="130">
        <f>IF(AND($D$15&lt;&gt;"None",calculations!E7&lt;&gt;0),'summary lookup and rates'!$C$6,0)</f>
        <v>0</v>
      </c>
      <c r="H85" s="122">
        <f>calculations!V7</f>
        <v>0</v>
      </c>
      <c r="I85" s="123">
        <f t="shared" si="0"/>
        <v>0</v>
      </c>
      <c r="J85" s="124"/>
      <c r="K85" s="118">
        <f>IF('group input'!D$12="None",0,IF(calculations!F57&gt;0,calculations!F57,0))</f>
        <v>0</v>
      </c>
      <c r="L85" s="119">
        <f>IF('group input'!D$12="None",0,IF(calculations!D57&gt;0,calculations!D57,0))</f>
        <v>0</v>
      </c>
      <c r="M85" s="120">
        <f>IF('group input'!D$12="None",0,IF(calculations!T57, calculations!T57,0))</f>
        <v>0</v>
      </c>
      <c r="N85" s="130">
        <f>IF(AND(calculations!E57&lt;&gt;0,$D$14&lt;&gt;"None"),'summary lookup and rates'!$C$5,0)</f>
        <v>0</v>
      </c>
      <c r="O85" s="125">
        <f>calculations!U57</f>
        <v>0</v>
      </c>
      <c r="P85" s="132">
        <f>IF(AND($D$15&lt;&gt;"None",calculations!E57&lt;&gt;0),'summary lookup and rates'!$C$6,0)</f>
        <v>0</v>
      </c>
      <c r="Q85" s="125">
        <f>calculations!V57</f>
        <v>0</v>
      </c>
      <c r="R85" s="127">
        <f t="shared" si="1"/>
        <v>0</v>
      </c>
    </row>
    <row r="86" spans="1:18" x14ac:dyDescent="0.3">
      <c r="B86" s="118">
        <f>IF('group input'!D$12="None",0,IF(calculations!F8&gt;0,calculations!F8,0))</f>
        <v>0</v>
      </c>
      <c r="C86" s="119">
        <f>IF('group input'!D$12="None",0,IF(calculations!D8&gt;0,calculations!D8,0))</f>
        <v>0</v>
      </c>
      <c r="D86" s="120">
        <f>IF('group input'!D$12="None",0,IF(calculations!T8, calculations!T8,0))</f>
        <v>0</v>
      </c>
      <c r="E86" s="130">
        <f>IF(AND(calculations!E8&lt;&gt;0,$D$14&lt;&gt;"None"),'summary lookup and rates'!$C$5,0)</f>
        <v>0</v>
      </c>
      <c r="F86" s="122">
        <f>calculations!U8</f>
        <v>0</v>
      </c>
      <c r="G86" s="130">
        <f>IF(AND($D$15&lt;&gt;"None",calculations!E8&lt;&gt;0),'summary lookup and rates'!$C$6,0)</f>
        <v>0</v>
      </c>
      <c r="H86" s="122">
        <f>calculations!V8</f>
        <v>0</v>
      </c>
      <c r="I86" s="123">
        <f t="shared" si="0"/>
        <v>0</v>
      </c>
      <c r="J86" s="124"/>
      <c r="K86" s="118">
        <f>IF('group input'!D$12="None",0,IF(calculations!F58&gt;0,calculations!F58,0))</f>
        <v>0</v>
      </c>
      <c r="L86" s="119">
        <f>IF('group input'!D$12="None",0,IF(calculations!D58&gt;0,calculations!D58,0))</f>
        <v>0</v>
      </c>
      <c r="M86" s="120">
        <f>IF('group input'!D$12="None",0,IF(calculations!T58, calculations!T58,0))</f>
        <v>0</v>
      </c>
      <c r="N86" s="130">
        <f>IF(AND(calculations!E58&lt;&gt;0,$D$14&lt;&gt;"None"),'summary lookup and rates'!$C$5,0)</f>
        <v>0</v>
      </c>
      <c r="O86" s="125">
        <f>calculations!U58</f>
        <v>0</v>
      </c>
      <c r="P86" s="132">
        <f>IF(AND($D$15&lt;&gt;"None",calculations!E58&lt;&gt;0),'summary lookup and rates'!$C$6,0)</f>
        <v>0</v>
      </c>
      <c r="Q86" s="125">
        <f>calculations!V58</f>
        <v>0</v>
      </c>
      <c r="R86" s="127">
        <f t="shared" si="1"/>
        <v>0</v>
      </c>
    </row>
    <row r="87" spans="1:18" x14ac:dyDescent="0.3">
      <c r="B87" s="118">
        <f>IF('group input'!D$12="None",0,IF(calculations!F9&gt;0,calculations!F9,0))</f>
        <v>0</v>
      </c>
      <c r="C87" s="119">
        <f>IF('group input'!D$12="None",0,IF(calculations!D9&gt;0,calculations!D9,0))</f>
        <v>0</v>
      </c>
      <c r="D87" s="120">
        <f>IF('group input'!D$12="None",0,IF(calculations!T9, calculations!T9,0))</f>
        <v>0</v>
      </c>
      <c r="E87" s="130">
        <f>IF(AND(calculations!E9&lt;&gt;0,$D$14&lt;&gt;"None"),'summary lookup and rates'!$C$5,0)</f>
        <v>0</v>
      </c>
      <c r="F87" s="122">
        <f>calculations!U9</f>
        <v>0</v>
      </c>
      <c r="G87" s="130">
        <f>IF(AND($D$15&lt;&gt;"None",calculations!E9&lt;&gt;0),'summary lookup and rates'!$C$6,0)</f>
        <v>0</v>
      </c>
      <c r="H87" s="122">
        <f>calculations!V9</f>
        <v>0</v>
      </c>
      <c r="I87" s="123">
        <f t="shared" si="0"/>
        <v>0</v>
      </c>
      <c r="J87" s="124"/>
      <c r="K87" s="118">
        <f>IF('group input'!D$12="None",0,IF(calculations!F59&gt;0,calculations!F59,0))</f>
        <v>0</v>
      </c>
      <c r="L87" s="119">
        <f>IF('group input'!D$12="None",0,IF(calculations!D59&gt;0,calculations!D59,0))</f>
        <v>0</v>
      </c>
      <c r="M87" s="120">
        <f>IF('group input'!D$12="None",0,IF(calculations!T59, calculations!T59,0))</f>
        <v>0</v>
      </c>
      <c r="N87" s="130">
        <f>IF(AND(calculations!E59&lt;&gt;0,$D$14&lt;&gt;"None"),'summary lookup and rates'!$C$5,0)</f>
        <v>0</v>
      </c>
      <c r="O87" s="125">
        <f>calculations!U59</f>
        <v>0</v>
      </c>
      <c r="P87" s="132">
        <f>IF(AND($D$15&lt;&gt;"None",calculations!E59&lt;&gt;0),'summary lookup and rates'!$C$6,0)</f>
        <v>0</v>
      </c>
      <c r="Q87" s="125">
        <f>calculations!V59</f>
        <v>0</v>
      </c>
      <c r="R87" s="127">
        <f t="shared" si="1"/>
        <v>0</v>
      </c>
    </row>
    <row r="88" spans="1:18" x14ac:dyDescent="0.3">
      <c r="B88" s="118">
        <f>IF('group input'!D$12="None",0,IF(calculations!F10&gt;0,calculations!F10,0))</f>
        <v>0</v>
      </c>
      <c r="C88" s="119">
        <f>IF('group input'!D$12="None",0,IF(calculations!D10&gt;0,calculations!D10,0))</f>
        <v>0</v>
      </c>
      <c r="D88" s="120">
        <f>IF('group input'!D$12="None",0,IF(calculations!T10, calculations!T10,0))</f>
        <v>0</v>
      </c>
      <c r="E88" s="130">
        <f>IF(AND(calculations!E10&lt;&gt;0,$D$14&lt;&gt;"None"),'summary lookup and rates'!$C$5,0)</f>
        <v>0</v>
      </c>
      <c r="F88" s="122">
        <f>calculations!U10</f>
        <v>0</v>
      </c>
      <c r="G88" s="130">
        <f>IF(AND($D$15&lt;&gt;"None",calculations!E10&lt;&gt;0),'summary lookup and rates'!$C$6,0)</f>
        <v>0</v>
      </c>
      <c r="H88" s="122">
        <f>calculations!V10</f>
        <v>0</v>
      </c>
      <c r="I88" s="123">
        <f t="shared" si="0"/>
        <v>0</v>
      </c>
      <c r="J88" s="124"/>
      <c r="K88" s="118">
        <f>IF('group input'!D$12="None",0,IF(calculations!F60&gt;0,calculations!F60,0))</f>
        <v>0</v>
      </c>
      <c r="L88" s="119">
        <f>IF('group input'!D$12="None",0,IF(calculations!D60&gt;0,calculations!D60,0))</f>
        <v>0</v>
      </c>
      <c r="M88" s="120">
        <f>IF('group input'!D$12="None",0,IF(calculations!T60, calculations!T60,0))</f>
        <v>0</v>
      </c>
      <c r="N88" s="130">
        <f>IF(AND(calculations!E60&lt;&gt;0,$D$14&lt;&gt;"None"),'summary lookup and rates'!$C$5,0)</f>
        <v>0</v>
      </c>
      <c r="O88" s="125">
        <f>calculations!U60</f>
        <v>0</v>
      </c>
      <c r="P88" s="132">
        <f>IF(AND($D$15&lt;&gt;"None",calculations!E60&lt;&gt;0),'summary lookup and rates'!$C$6,0)</f>
        <v>0</v>
      </c>
      <c r="Q88" s="125">
        <f>calculations!V60</f>
        <v>0</v>
      </c>
      <c r="R88" s="127">
        <f t="shared" si="1"/>
        <v>0</v>
      </c>
    </row>
    <row r="89" spans="1:18" x14ac:dyDescent="0.3">
      <c r="B89" s="118">
        <f>IF('group input'!D$12="None",0,IF(calculations!F11&gt;0,calculations!F11,0))</f>
        <v>0</v>
      </c>
      <c r="C89" s="119">
        <f>IF('group input'!D$12="None",0,IF(calculations!D11&gt;0,calculations!D11,0))</f>
        <v>0</v>
      </c>
      <c r="D89" s="120">
        <f>IF('group input'!D$12="None",0,IF(calculations!T11, calculations!T11,0))</f>
        <v>0</v>
      </c>
      <c r="E89" s="130">
        <f>IF(AND(calculations!E11&lt;&gt;0,$D$14&lt;&gt;"None"),'summary lookup and rates'!$C$5,0)</f>
        <v>0</v>
      </c>
      <c r="F89" s="122">
        <f>calculations!U11</f>
        <v>0</v>
      </c>
      <c r="G89" s="130">
        <f>IF(AND($D$15&lt;&gt;"None",calculations!E11&lt;&gt;0),'summary lookup and rates'!$C$6,0)</f>
        <v>0</v>
      </c>
      <c r="H89" s="122">
        <f>calculations!V11</f>
        <v>0</v>
      </c>
      <c r="I89" s="123">
        <f t="shared" si="0"/>
        <v>0</v>
      </c>
      <c r="J89" s="124"/>
      <c r="K89" s="118">
        <f>IF('group input'!D$12="None",0,IF(calculations!F61&gt;0,calculations!F61,0))</f>
        <v>0</v>
      </c>
      <c r="L89" s="119">
        <f>IF('group input'!D$12="None",0,IF(calculations!D61&gt;0,calculations!D61,0))</f>
        <v>0</v>
      </c>
      <c r="M89" s="120">
        <f>IF('group input'!D$12="None",0,IF(calculations!T61, calculations!T61,0))</f>
        <v>0</v>
      </c>
      <c r="N89" s="130">
        <f>IF(AND(calculations!E61&lt;&gt;0,$D$14&lt;&gt;"None"),'summary lookup and rates'!$C$5,0)</f>
        <v>0</v>
      </c>
      <c r="O89" s="125">
        <f>calculations!U61</f>
        <v>0</v>
      </c>
      <c r="P89" s="132">
        <f>IF(AND($D$15&lt;&gt;"None",calculations!E61&lt;&gt;0),'summary lookup and rates'!$C$6,0)</f>
        <v>0</v>
      </c>
      <c r="Q89" s="125">
        <f>calculations!V61</f>
        <v>0</v>
      </c>
      <c r="R89" s="127">
        <f t="shared" si="1"/>
        <v>0</v>
      </c>
    </row>
    <row r="90" spans="1:18" x14ac:dyDescent="0.3">
      <c r="B90" s="118">
        <f>IF('group input'!D$12="None",0,IF(calculations!F12&gt;0,calculations!F12,0))</f>
        <v>0</v>
      </c>
      <c r="C90" s="119">
        <f>IF('group input'!D$12="None",0,IF(calculations!D12&gt;0,calculations!D12,0))</f>
        <v>0</v>
      </c>
      <c r="D90" s="120">
        <f>IF('group input'!D$12="None",0,IF(calculations!T12, calculations!T12,0))</f>
        <v>0</v>
      </c>
      <c r="E90" s="130">
        <f>IF(AND(calculations!E12&lt;&gt;0,$D$14&lt;&gt;"None"),'summary lookup and rates'!$C$5,0)</f>
        <v>0</v>
      </c>
      <c r="F90" s="122">
        <f>calculations!U12</f>
        <v>0</v>
      </c>
      <c r="G90" s="130">
        <f>IF(AND($D$15&lt;&gt;"None",calculations!E12&lt;&gt;0),'summary lookup and rates'!$C$6,0)</f>
        <v>0</v>
      </c>
      <c r="H90" s="122">
        <f>calculations!V12</f>
        <v>0</v>
      </c>
      <c r="I90" s="123">
        <f t="shared" si="0"/>
        <v>0</v>
      </c>
      <c r="J90" s="124"/>
      <c r="K90" s="118">
        <f>IF('group input'!D$12="None",0,IF(calculations!F62&gt;0,calculations!F62,0))</f>
        <v>0</v>
      </c>
      <c r="L90" s="119">
        <f>IF('group input'!D$12="None",0,IF(calculations!D62&gt;0,calculations!D62,0))</f>
        <v>0</v>
      </c>
      <c r="M90" s="120">
        <f>IF('group input'!D$12="None",0,IF(calculations!T62, calculations!T62,0))</f>
        <v>0</v>
      </c>
      <c r="N90" s="130">
        <f>IF(AND(calculations!E62&lt;&gt;0,$D$14&lt;&gt;"None"),'summary lookup and rates'!$C$5,0)</f>
        <v>0</v>
      </c>
      <c r="O90" s="125">
        <f>calculations!U62</f>
        <v>0</v>
      </c>
      <c r="P90" s="132">
        <f>IF(AND($D$15&lt;&gt;"None",calculations!E62&lt;&gt;0),'summary lookup and rates'!$C$6,0)</f>
        <v>0</v>
      </c>
      <c r="Q90" s="125">
        <f>calculations!V62</f>
        <v>0</v>
      </c>
      <c r="R90" s="127">
        <f t="shared" si="1"/>
        <v>0</v>
      </c>
    </row>
    <row r="91" spans="1:18" x14ac:dyDescent="0.3">
      <c r="B91" s="118">
        <f>IF('group input'!D$12="None",0,IF(calculations!F13&gt;0,calculations!F13,0))</f>
        <v>0</v>
      </c>
      <c r="C91" s="119">
        <f>IF('group input'!D$12="None",0,IF(calculations!D13&gt;0,calculations!D13,0))</f>
        <v>0</v>
      </c>
      <c r="D91" s="120">
        <f>IF('group input'!D$12="None",0,IF(calculations!T13, calculations!T13,0))</f>
        <v>0</v>
      </c>
      <c r="E91" s="130">
        <f>IF(AND(calculations!E13&lt;&gt;0,$D$14&lt;&gt;"None"),'summary lookup and rates'!$C$5,0)</f>
        <v>0</v>
      </c>
      <c r="F91" s="122">
        <f>calculations!U13</f>
        <v>0</v>
      </c>
      <c r="G91" s="130">
        <f>IF(AND($D$15&lt;&gt;"None",calculations!E13&lt;&gt;0),'summary lookup and rates'!$C$6,0)</f>
        <v>0</v>
      </c>
      <c r="H91" s="122">
        <f>calculations!V13</f>
        <v>0</v>
      </c>
      <c r="I91" s="123">
        <f t="shared" si="0"/>
        <v>0</v>
      </c>
      <c r="J91" s="124"/>
      <c r="K91" s="118">
        <f>IF('group input'!D$12="None",0,IF(calculations!F63&gt;0,calculations!F63,0))</f>
        <v>0</v>
      </c>
      <c r="L91" s="119">
        <f>IF('group input'!D$12="None",0,IF(calculations!D63&gt;0,calculations!D63,0))</f>
        <v>0</v>
      </c>
      <c r="M91" s="120">
        <f>IF('group input'!D$12="None",0,IF(calculations!T63, calculations!T63,0))</f>
        <v>0</v>
      </c>
      <c r="N91" s="130">
        <f>IF(AND(calculations!E63&lt;&gt;0,$D$14&lt;&gt;"None"),'summary lookup and rates'!$C$5,0)</f>
        <v>0</v>
      </c>
      <c r="O91" s="125">
        <f>calculations!U63</f>
        <v>0</v>
      </c>
      <c r="P91" s="132">
        <f>IF(AND($D$15&lt;&gt;"None",calculations!E63&lt;&gt;0),'summary lookup and rates'!$C$6,0)</f>
        <v>0</v>
      </c>
      <c r="Q91" s="125">
        <f>calculations!V63</f>
        <v>0</v>
      </c>
      <c r="R91" s="127">
        <f t="shared" si="1"/>
        <v>0</v>
      </c>
    </row>
    <row r="92" spans="1:18" x14ac:dyDescent="0.3">
      <c r="B92" s="118">
        <f>IF('group input'!D$12="None",0,IF(calculations!F14&gt;0,calculations!F14,0))</f>
        <v>0</v>
      </c>
      <c r="C92" s="119">
        <f>IF('group input'!D$12="None",0,IF(calculations!D14&gt;0,calculations!D14,0))</f>
        <v>0</v>
      </c>
      <c r="D92" s="120">
        <f>IF('group input'!D$12="None",0,IF(calculations!T14, calculations!T14,0))</f>
        <v>0</v>
      </c>
      <c r="E92" s="130">
        <f>IF(AND(calculations!E14&lt;&gt;0,$D$14&lt;&gt;"None"),'summary lookup and rates'!$C$5,0)</f>
        <v>0</v>
      </c>
      <c r="F92" s="122">
        <f>calculations!U14</f>
        <v>0</v>
      </c>
      <c r="G92" s="130">
        <f>IF(AND($D$15&lt;&gt;"None",calculations!E14&lt;&gt;0),'summary lookup and rates'!$C$6,0)</f>
        <v>0</v>
      </c>
      <c r="H92" s="122">
        <f>calculations!V14</f>
        <v>0</v>
      </c>
      <c r="I92" s="123">
        <f t="shared" si="0"/>
        <v>0</v>
      </c>
      <c r="J92" s="124"/>
      <c r="K92" s="118">
        <f>IF('group input'!D$12="None",0,IF(calculations!F64&gt;0,calculations!F64,0))</f>
        <v>0</v>
      </c>
      <c r="L92" s="119">
        <f>IF('group input'!D$12="None",0,IF(calculations!D64&gt;0,calculations!D64,0))</f>
        <v>0</v>
      </c>
      <c r="M92" s="120">
        <f>IF('group input'!D$12="None",0,IF(calculations!T64, calculations!T64,0))</f>
        <v>0</v>
      </c>
      <c r="N92" s="130">
        <f>IF(AND(calculations!E64&lt;&gt;0,$D$14&lt;&gt;"None"),'summary lookup and rates'!$C$5,0)</f>
        <v>0</v>
      </c>
      <c r="O92" s="125">
        <f>calculations!U64</f>
        <v>0</v>
      </c>
      <c r="P92" s="132">
        <f>IF(AND($D$15&lt;&gt;"None",calculations!E64&lt;&gt;0),'summary lookup and rates'!$C$6,0)</f>
        <v>0</v>
      </c>
      <c r="Q92" s="125">
        <f>calculations!V64</f>
        <v>0</v>
      </c>
      <c r="R92" s="127">
        <f t="shared" si="1"/>
        <v>0</v>
      </c>
    </row>
    <row r="93" spans="1:18" x14ac:dyDescent="0.3">
      <c r="B93" s="118">
        <f>IF('group input'!D$12="None",0,IF(calculations!F15&gt;0,calculations!F15,0))</f>
        <v>0</v>
      </c>
      <c r="C93" s="119">
        <f>IF('group input'!D$12="None",0,IF(calculations!D15&gt;0,calculations!D15,0))</f>
        <v>0</v>
      </c>
      <c r="D93" s="120">
        <f>IF('group input'!D$12="None",0,IF(calculations!T15, calculations!T15,0))</f>
        <v>0</v>
      </c>
      <c r="E93" s="130">
        <f>IF(AND(calculations!E15&lt;&gt;0,$D$14&lt;&gt;"None"),'summary lookup and rates'!$C$5,0)</f>
        <v>0</v>
      </c>
      <c r="F93" s="122">
        <f>calculations!U15</f>
        <v>0</v>
      </c>
      <c r="G93" s="130">
        <f>IF(AND($D$15&lt;&gt;"None",calculations!E15&lt;&gt;0),'summary lookup and rates'!$C$6,0)</f>
        <v>0</v>
      </c>
      <c r="H93" s="122">
        <f>calculations!V15</f>
        <v>0</v>
      </c>
      <c r="I93" s="123">
        <f t="shared" si="0"/>
        <v>0</v>
      </c>
      <c r="J93" s="124"/>
      <c r="K93" s="118">
        <f>IF('group input'!D$12="None",0,IF(calculations!F65&gt;0,calculations!F65,0))</f>
        <v>0</v>
      </c>
      <c r="L93" s="119">
        <f>IF('group input'!D$12="None",0,IF(calculations!D65&gt;0,calculations!D65,0))</f>
        <v>0</v>
      </c>
      <c r="M93" s="120">
        <f>IF('group input'!D$12="None",0,IF(calculations!T65, calculations!T65,0))</f>
        <v>0</v>
      </c>
      <c r="N93" s="130">
        <f>IF(AND(calculations!E65&lt;&gt;0,$D$14&lt;&gt;"None"),'summary lookup and rates'!$C$5,0)</f>
        <v>0</v>
      </c>
      <c r="O93" s="125">
        <f>calculations!U65</f>
        <v>0</v>
      </c>
      <c r="P93" s="132">
        <f>IF(AND($D$15&lt;&gt;"None",calculations!E65&lt;&gt;0),'summary lookup and rates'!$C$6,0)</f>
        <v>0</v>
      </c>
      <c r="Q93" s="125">
        <f>calculations!V65</f>
        <v>0</v>
      </c>
      <c r="R93" s="127">
        <f t="shared" si="1"/>
        <v>0</v>
      </c>
    </row>
    <row r="94" spans="1:18" x14ac:dyDescent="0.3">
      <c r="B94" s="118">
        <f>IF('group input'!D$12="None",0,IF(calculations!F16&gt;0,calculations!F16,0))</f>
        <v>0</v>
      </c>
      <c r="C94" s="119">
        <f>IF('group input'!D$12="None",0,IF(calculations!D16&gt;0,calculations!D16,0))</f>
        <v>0</v>
      </c>
      <c r="D94" s="120">
        <f>IF('group input'!D$12="None",0,IF(calculations!T16, calculations!T16,0))</f>
        <v>0</v>
      </c>
      <c r="E94" s="130">
        <f>IF(AND(calculations!E16&lt;&gt;0,$D$14&lt;&gt;"None"),'summary lookup and rates'!$C$5,0)</f>
        <v>0</v>
      </c>
      <c r="F94" s="122">
        <f>calculations!U16</f>
        <v>0</v>
      </c>
      <c r="G94" s="130">
        <f>IF(AND($D$15&lt;&gt;"None",calculations!E16&lt;&gt;0),'summary lookup and rates'!$C$6,0)</f>
        <v>0</v>
      </c>
      <c r="H94" s="122">
        <f>calculations!V16</f>
        <v>0</v>
      </c>
      <c r="I94" s="123">
        <f t="shared" si="0"/>
        <v>0</v>
      </c>
      <c r="J94" s="124"/>
      <c r="K94" s="118">
        <f>IF('group input'!D$12="None",0,IF(calculations!F66&gt;0,calculations!F66,0))</f>
        <v>0</v>
      </c>
      <c r="L94" s="119">
        <f>IF('group input'!D$12="None",0,IF(calculations!D66&gt;0,calculations!D66,0))</f>
        <v>0</v>
      </c>
      <c r="M94" s="120">
        <f>IF('group input'!D$12="None",0,IF(calculations!T66, calculations!T66,0))</f>
        <v>0</v>
      </c>
      <c r="N94" s="130">
        <f>IF(AND(calculations!E66&lt;&gt;0,$D$14&lt;&gt;"None"),'summary lookup and rates'!$C$5,0)</f>
        <v>0</v>
      </c>
      <c r="O94" s="125">
        <f>calculations!U66</f>
        <v>0</v>
      </c>
      <c r="P94" s="132">
        <f>IF(AND($D$15&lt;&gt;"None",calculations!E66&lt;&gt;0),'summary lookup and rates'!$C$6,0)</f>
        <v>0</v>
      </c>
      <c r="Q94" s="125">
        <f>calculations!V66</f>
        <v>0</v>
      </c>
      <c r="R94" s="127">
        <f t="shared" si="1"/>
        <v>0</v>
      </c>
    </row>
    <row r="95" spans="1:18" x14ac:dyDescent="0.3">
      <c r="B95" s="118">
        <f>IF('group input'!D$12="None",0,IF(calculations!F17&gt;0,calculations!F17,0))</f>
        <v>0</v>
      </c>
      <c r="C95" s="119">
        <f>IF('group input'!D$12="None",0,IF(calculations!D17&gt;0,calculations!D17,0))</f>
        <v>0</v>
      </c>
      <c r="D95" s="120">
        <f>IF('group input'!D$12="None",0,IF(calculations!T17, calculations!T17,0))</f>
        <v>0</v>
      </c>
      <c r="E95" s="130">
        <f>IF(AND(calculations!E17&lt;&gt;0,$D$14&lt;&gt;"None"),'summary lookup and rates'!$C$5,0)</f>
        <v>0</v>
      </c>
      <c r="F95" s="122">
        <f>calculations!U17</f>
        <v>0</v>
      </c>
      <c r="G95" s="130">
        <f>IF(AND($D$15&lt;&gt;"None",calculations!E17&lt;&gt;0),'summary lookup and rates'!$C$6,0)</f>
        <v>0</v>
      </c>
      <c r="H95" s="122">
        <f>calculations!V17</f>
        <v>0</v>
      </c>
      <c r="I95" s="123">
        <f t="shared" si="0"/>
        <v>0</v>
      </c>
      <c r="J95" s="124"/>
      <c r="K95" s="118">
        <f>IF('group input'!D$12="None",0,IF(calculations!F67&gt;0,calculations!F67,0))</f>
        <v>0</v>
      </c>
      <c r="L95" s="119">
        <f>IF('group input'!D$12="None",0,IF(calculations!D67&gt;0,calculations!D67,0))</f>
        <v>0</v>
      </c>
      <c r="M95" s="120">
        <f>IF('group input'!D$12="None",0,IF(calculations!T67, calculations!T67,0))</f>
        <v>0</v>
      </c>
      <c r="N95" s="130">
        <f>IF(AND(calculations!E67&lt;&gt;0,$D$14&lt;&gt;"None"),'summary lookup and rates'!$C$5,0)</f>
        <v>0</v>
      </c>
      <c r="O95" s="125">
        <f>calculations!U67</f>
        <v>0</v>
      </c>
      <c r="P95" s="132">
        <f>IF(AND($D$15&lt;&gt;"None",calculations!E67&lt;&gt;0),'summary lookup and rates'!$C$6,0)</f>
        <v>0</v>
      </c>
      <c r="Q95" s="125">
        <f>calculations!V67</f>
        <v>0</v>
      </c>
      <c r="R95" s="127">
        <f t="shared" si="1"/>
        <v>0</v>
      </c>
    </row>
    <row r="96" spans="1:18" x14ac:dyDescent="0.3">
      <c r="B96" s="118">
        <f>IF('group input'!D$12="None",0,IF(calculations!F18&gt;0,calculations!F18,0))</f>
        <v>0</v>
      </c>
      <c r="C96" s="119">
        <f>IF('group input'!D$12="None",0,IF(calculations!D18&gt;0,calculations!D18,0))</f>
        <v>0</v>
      </c>
      <c r="D96" s="120">
        <f>IF('group input'!D$12="None",0,IF(calculations!T18, calculations!T18,0))</f>
        <v>0</v>
      </c>
      <c r="E96" s="130">
        <f>IF(AND(calculations!E18&lt;&gt;0,$D$14&lt;&gt;"None"),'summary lookup and rates'!$C$5,0)</f>
        <v>0</v>
      </c>
      <c r="F96" s="122">
        <f>calculations!U18</f>
        <v>0</v>
      </c>
      <c r="G96" s="130">
        <f>IF(AND($D$15&lt;&gt;"None",calculations!E18&lt;&gt;0),'summary lookup and rates'!$C$6,0)</f>
        <v>0</v>
      </c>
      <c r="H96" s="122">
        <f>calculations!V18</f>
        <v>0</v>
      </c>
      <c r="I96" s="123">
        <f t="shared" si="0"/>
        <v>0</v>
      </c>
      <c r="J96" s="124"/>
      <c r="K96" s="118">
        <f>IF('group input'!D$12="None",0,IF(calculations!F68&gt;0,calculations!F68,0))</f>
        <v>0</v>
      </c>
      <c r="L96" s="119">
        <f>IF('group input'!D$12="None",0,IF(calculations!D68&gt;0,calculations!D68,0))</f>
        <v>0</v>
      </c>
      <c r="M96" s="120">
        <f>IF('group input'!D$12="None",0,IF(calculations!T68, calculations!T68,0))</f>
        <v>0</v>
      </c>
      <c r="N96" s="130">
        <f>IF(AND(calculations!E68&lt;&gt;0,$D$14&lt;&gt;"None"),'summary lookup and rates'!$C$5,0)</f>
        <v>0</v>
      </c>
      <c r="O96" s="125">
        <f>calculations!U68</f>
        <v>0</v>
      </c>
      <c r="P96" s="132">
        <f>IF(AND($D$15&lt;&gt;"None",calculations!E68&lt;&gt;0),'summary lookup and rates'!$C$6,0)</f>
        <v>0</v>
      </c>
      <c r="Q96" s="125">
        <f>calculations!V68</f>
        <v>0</v>
      </c>
      <c r="R96" s="127">
        <f t="shared" si="1"/>
        <v>0</v>
      </c>
    </row>
    <row r="97" spans="2:18" x14ac:dyDescent="0.3">
      <c r="B97" s="118">
        <f>IF('group input'!D$12="None",0,IF(calculations!F19&gt;0,calculations!F19,0))</f>
        <v>0</v>
      </c>
      <c r="C97" s="119">
        <f>IF('group input'!D$12="None",0,IF(calculations!D19&gt;0,calculations!D19,0))</f>
        <v>0</v>
      </c>
      <c r="D97" s="120">
        <f>IF('group input'!D$12="None",0,IF(calculations!T19, calculations!T19,0))</f>
        <v>0</v>
      </c>
      <c r="E97" s="130">
        <f>IF(AND(calculations!E19&lt;&gt;0,$D$14&lt;&gt;"None"),'summary lookup and rates'!$C$5,0)</f>
        <v>0</v>
      </c>
      <c r="F97" s="122">
        <f>calculations!U19</f>
        <v>0</v>
      </c>
      <c r="G97" s="130">
        <f>IF(AND($D$15&lt;&gt;"None",calculations!E19&lt;&gt;0),'summary lookup and rates'!$C$6,0)</f>
        <v>0</v>
      </c>
      <c r="H97" s="122">
        <f>calculations!V19</f>
        <v>0</v>
      </c>
      <c r="I97" s="123">
        <f t="shared" si="0"/>
        <v>0</v>
      </c>
      <c r="J97" s="124"/>
      <c r="K97" s="118">
        <f>IF('group input'!D$12="None",0,IF(calculations!F69&gt;0,calculations!F69,0))</f>
        <v>0</v>
      </c>
      <c r="L97" s="119">
        <f>IF('group input'!D$12="None",0,IF(calculations!D69&gt;0,calculations!D69,0))</f>
        <v>0</v>
      </c>
      <c r="M97" s="120">
        <f>IF('group input'!D$12="None",0,IF(calculations!T69, calculations!T69,0))</f>
        <v>0</v>
      </c>
      <c r="N97" s="130">
        <f>IF(AND(calculations!E69&lt;&gt;0,$D$14&lt;&gt;"None"),'summary lookup and rates'!$C$5,0)</f>
        <v>0</v>
      </c>
      <c r="O97" s="125">
        <f>calculations!U69</f>
        <v>0</v>
      </c>
      <c r="P97" s="132">
        <f>IF(AND($D$15&lt;&gt;"None",calculations!E69&lt;&gt;0),'summary lookup and rates'!$C$6,0)</f>
        <v>0</v>
      </c>
      <c r="Q97" s="125">
        <f>calculations!V69</f>
        <v>0</v>
      </c>
      <c r="R97" s="127">
        <f t="shared" si="1"/>
        <v>0</v>
      </c>
    </row>
    <row r="98" spans="2:18" x14ac:dyDescent="0.3">
      <c r="B98" s="118">
        <f>IF('group input'!D$12="None",0,IF(calculations!F20&gt;0,calculations!F20,0))</f>
        <v>0</v>
      </c>
      <c r="C98" s="119">
        <f>IF('group input'!D$12="None",0,IF(calculations!D20&gt;0,calculations!D20,0))</f>
        <v>0</v>
      </c>
      <c r="D98" s="120">
        <f>IF('group input'!D$12="None",0,IF(calculations!T20, calculations!T20,0))</f>
        <v>0</v>
      </c>
      <c r="E98" s="130">
        <f>IF(AND(calculations!E20&lt;&gt;0,$D$14&lt;&gt;"None"),'summary lookup and rates'!$C$5,0)</f>
        <v>0</v>
      </c>
      <c r="F98" s="122">
        <f>calculations!U20</f>
        <v>0</v>
      </c>
      <c r="G98" s="130">
        <f>IF(AND($D$15&lt;&gt;"None",calculations!E20&lt;&gt;0),'summary lookup and rates'!$C$6,0)</f>
        <v>0</v>
      </c>
      <c r="H98" s="122">
        <f>calculations!V20</f>
        <v>0</v>
      </c>
      <c r="I98" s="123">
        <f t="shared" si="0"/>
        <v>0</v>
      </c>
      <c r="J98" s="124"/>
      <c r="K98" s="118">
        <f>IF('group input'!D$12="None",0,IF(calculations!F70&gt;0,calculations!F70,0))</f>
        <v>0</v>
      </c>
      <c r="L98" s="119">
        <f>IF('group input'!D$12="None",0,IF(calculations!D70&gt;0,calculations!D70,0))</f>
        <v>0</v>
      </c>
      <c r="M98" s="120">
        <f>IF('group input'!D$12="None",0,IF(calculations!T70, calculations!T70,0))</f>
        <v>0</v>
      </c>
      <c r="N98" s="130">
        <f>IF(AND(calculations!E70&lt;&gt;0,$D$14&lt;&gt;"None"),'summary lookup and rates'!$C$5,0)</f>
        <v>0</v>
      </c>
      <c r="O98" s="125">
        <f>calculations!U70</f>
        <v>0</v>
      </c>
      <c r="P98" s="132">
        <f>IF(AND($D$15&lt;&gt;"None",calculations!E70&lt;&gt;0),'summary lookup and rates'!$C$6,0)</f>
        <v>0</v>
      </c>
      <c r="Q98" s="125">
        <f>calculations!V70</f>
        <v>0</v>
      </c>
      <c r="R98" s="127">
        <f t="shared" si="1"/>
        <v>0</v>
      </c>
    </row>
    <row r="99" spans="2:18" x14ac:dyDescent="0.3">
      <c r="B99" s="118">
        <f>IF('group input'!D$12="None",0,IF(calculations!F21&gt;0,calculations!F21,0))</f>
        <v>0</v>
      </c>
      <c r="C99" s="119">
        <f>IF('group input'!D$12="None",0,IF(calculations!D21&gt;0,calculations!D21,0))</f>
        <v>0</v>
      </c>
      <c r="D99" s="120">
        <f>IF('group input'!D$12="None",0,IF(calculations!T21, calculations!T21,0))</f>
        <v>0</v>
      </c>
      <c r="E99" s="130">
        <f>IF(AND(calculations!E21&lt;&gt;0,$D$14&lt;&gt;"None"),'summary lookup and rates'!$C$5,0)</f>
        <v>0</v>
      </c>
      <c r="F99" s="122">
        <f>calculations!U21</f>
        <v>0</v>
      </c>
      <c r="G99" s="130">
        <f>IF(AND($D$15&lt;&gt;"None",calculations!E21&lt;&gt;0),'summary lookup and rates'!$C$6,0)</f>
        <v>0</v>
      </c>
      <c r="H99" s="122">
        <f>calculations!V21</f>
        <v>0</v>
      </c>
      <c r="I99" s="123">
        <f t="shared" si="0"/>
        <v>0</v>
      </c>
      <c r="J99" s="124"/>
      <c r="K99" s="118">
        <f>IF('group input'!D$12="None",0,IF(calculations!F71&gt;0,calculations!F71,0))</f>
        <v>0</v>
      </c>
      <c r="L99" s="119">
        <f>IF('group input'!D$12="None",0,IF(calculations!D71&gt;0,calculations!D71,0))</f>
        <v>0</v>
      </c>
      <c r="M99" s="120">
        <f>IF('group input'!D$12="None",0,IF(calculations!T71, calculations!T71,0))</f>
        <v>0</v>
      </c>
      <c r="N99" s="130">
        <f>IF(AND(calculations!E71&lt;&gt;0,$D$14&lt;&gt;"None"),'summary lookup and rates'!$C$5,0)</f>
        <v>0</v>
      </c>
      <c r="O99" s="125">
        <f>calculations!U71</f>
        <v>0</v>
      </c>
      <c r="P99" s="132">
        <f>IF(AND($D$15&lt;&gt;"None",calculations!E71&lt;&gt;0),'summary lookup and rates'!$C$6,0)</f>
        <v>0</v>
      </c>
      <c r="Q99" s="125">
        <f>calculations!V71</f>
        <v>0</v>
      </c>
      <c r="R99" s="127">
        <f t="shared" si="1"/>
        <v>0</v>
      </c>
    </row>
    <row r="100" spans="2:18" x14ac:dyDescent="0.3">
      <c r="B100" s="118">
        <f>IF('group input'!D$12="None",0,IF(calculations!F22&gt;0,calculations!F22,0))</f>
        <v>0</v>
      </c>
      <c r="C100" s="119">
        <f>IF('group input'!D$12="None",0,IF(calculations!D22&gt;0,calculations!D22,0))</f>
        <v>0</v>
      </c>
      <c r="D100" s="120">
        <f>IF('group input'!D$12="None",0,IF(calculations!T22, calculations!T22,0))</f>
        <v>0</v>
      </c>
      <c r="E100" s="130">
        <f>IF(AND(calculations!E22&lt;&gt;0,$D$14&lt;&gt;"None"),'summary lookup and rates'!$C$5,0)</f>
        <v>0</v>
      </c>
      <c r="F100" s="122">
        <f>calculations!U22</f>
        <v>0</v>
      </c>
      <c r="G100" s="130">
        <f>IF(AND($D$15&lt;&gt;"None",calculations!E22&lt;&gt;0),'summary lookup and rates'!$C$6,0)</f>
        <v>0</v>
      </c>
      <c r="H100" s="122">
        <f>calculations!V22</f>
        <v>0</v>
      </c>
      <c r="I100" s="123">
        <f t="shared" si="0"/>
        <v>0</v>
      </c>
      <c r="J100" s="124"/>
      <c r="K100" s="118">
        <f>IF('group input'!D$12="None",0,IF(calculations!F72&gt;0,calculations!F72,0))</f>
        <v>0</v>
      </c>
      <c r="L100" s="119">
        <f>IF('group input'!D$12="None",0,IF(calculations!D72&gt;0,calculations!D72,0))</f>
        <v>0</v>
      </c>
      <c r="M100" s="120">
        <f>IF('group input'!D$12="None",0,IF(calculations!T72, calculations!T72,0))</f>
        <v>0</v>
      </c>
      <c r="N100" s="130">
        <f>IF(AND(calculations!E72&lt;&gt;0,$D$14&lt;&gt;"None"),'summary lookup and rates'!$C$5,0)</f>
        <v>0</v>
      </c>
      <c r="O100" s="125">
        <f>calculations!U72</f>
        <v>0</v>
      </c>
      <c r="P100" s="132">
        <f>IF(AND($D$15&lt;&gt;"None",calculations!E72&lt;&gt;0),'summary lookup and rates'!$C$6,0)</f>
        <v>0</v>
      </c>
      <c r="Q100" s="125">
        <f>calculations!V72</f>
        <v>0</v>
      </c>
      <c r="R100" s="127">
        <f t="shared" si="1"/>
        <v>0</v>
      </c>
    </row>
    <row r="101" spans="2:18" x14ac:dyDescent="0.3">
      <c r="B101" s="118">
        <f>IF('group input'!D$12="None",0,IF(calculations!F23&gt;0,calculations!F23,0))</f>
        <v>0</v>
      </c>
      <c r="C101" s="119">
        <f>IF('group input'!D$12="None",0,IF(calculations!D23&gt;0,calculations!D23,0))</f>
        <v>0</v>
      </c>
      <c r="D101" s="120">
        <f>IF('group input'!D$12="None",0,IF(calculations!T23, calculations!T23,0))</f>
        <v>0</v>
      </c>
      <c r="E101" s="130">
        <f>IF(AND(calculations!E23&lt;&gt;0,$D$14&lt;&gt;"None"),'summary lookup and rates'!$C$5,0)</f>
        <v>0</v>
      </c>
      <c r="F101" s="122">
        <f>calculations!U23</f>
        <v>0</v>
      </c>
      <c r="G101" s="130">
        <f>IF(AND($D$15&lt;&gt;"None",calculations!E23&lt;&gt;0),'summary lookup and rates'!$C$6,0)</f>
        <v>0</v>
      </c>
      <c r="H101" s="122">
        <f>calculations!V23</f>
        <v>0</v>
      </c>
      <c r="I101" s="123">
        <f t="shared" si="0"/>
        <v>0</v>
      </c>
      <c r="J101" s="124"/>
      <c r="K101" s="118">
        <f>IF('group input'!D$12="None",0,IF(calculations!F73&gt;0,calculations!F73,0))</f>
        <v>0</v>
      </c>
      <c r="L101" s="119">
        <f>IF('group input'!D$12="None",0,IF(calculations!D73&gt;0,calculations!D73,0))</f>
        <v>0</v>
      </c>
      <c r="M101" s="120">
        <f>IF('group input'!D$12="None",0,IF(calculations!T73, calculations!T73,0))</f>
        <v>0</v>
      </c>
      <c r="N101" s="130">
        <f>IF(AND(calculations!E73&lt;&gt;0,$D$14&lt;&gt;"None"),'summary lookup and rates'!$C$5,0)</f>
        <v>0</v>
      </c>
      <c r="O101" s="125">
        <f>calculations!U73</f>
        <v>0</v>
      </c>
      <c r="P101" s="132">
        <f>IF(AND($D$15&lt;&gt;"None",calculations!E73&lt;&gt;0),'summary lookup and rates'!$C$6,0)</f>
        <v>0</v>
      </c>
      <c r="Q101" s="125">
        <f>calculations!V73</f>
        <v>0</v>
      </c>
      <c r="R101" s="127">
        <f t="shared" si="1"/>
        <v>0</v>
      </c>
    </row>
    <row r="102" spans="2:18" x14ac:dyDescent="0.3">
      <c r="B102" s="118">
        <f>IF('group input'!D$12="None",0,IF(calculations!F24&gt;0,calculations!F24,0))</f>
        <v>0</v>
      </c>
      <c r="C102" s="119">
        <f>IF('group input'!D$12="None",0,IF(calculations!D24&gt;0,calculations!D24,0))</f>
        <v>0</v>
      </c>
      <c r="D102" s="120">
        <f>IF('group input'!D$12="None",0,IF(calculations!T24, calculations!T24,0))</f>
        <v>0</v>
      </c>
      <c r="E102" s="130">
        <f>IF(AND(calculations!E24&lt;&gt;0,$D$14&lt;&gt;"None"),'summary lookup and rates'!$C$5,0)</f>
        <v>0</v>
      </c>
      <c r="F102" s="122">
        <f>calculations!U24</f>
        <v>0</v>
      </c>
      <c r="G102" s="130">
        <f>IF(AND($D$15&lt;&gt;"None",calculations!E24&lt;&gt;0),'summary lookup and rates'!$C$6,0)</f>
        <v>0</v>
      </c>
      <c r="H102" s="122">
        <f>calculations!V24</f>
        <v>0</v>
      </c>
      <c r="I102" s="123">
        <f t="shared" si="0"/>
        <v>0</v>
      </c>
      <c r="J102" s="124"/>
      <c r="K102" s="118">
        <f>IF('group input'!D$12="None",0,IF(calculations!F74&gt;0,calculations!F74,0))</f>
        <v>0</v>
      </c>
      <c r="L102" s="119">
        <f>IF('group input'!D$12="None",0,IF(calculations!D74&gt;0,calculations!D74,0))</f>
        <v>0</v>
      </c>
      <c r="M102" s="120">
        <f>IF('group input'!D$12="None",0,IF(calculations!T74, calculations!T74,0))</f>
        <v>0</v>
      </c>
      <c r="N102" s="130">
        <f>IF(AND(calculations!E74&lt;&gt;0,$D$14&lt;&gt;"None"),'summary lookup and rates'!$C$5,0)</f>
        <v>0</v>
      </c>
      <c r="O102" s="125">
        <f>calculations!U74</f>
        <v>0</v>
      </c>
      <c r="P102" s="132">
        <f>IF(AND($D$15&lt;&gt;"None",calculations!E74&lt;&gt;0),'summary lookup and rates'!$C$6,0)</f>
        <v>0</v>
      </c>
      <c r="Q102" s="125">
        <f>calculations!V74</f>
        <v>0</v>
      </c>
      <c r="R102" s="127">
        <f t="shared" si="1"/>
        <v>0</v>
      </c>
    </row>
    <row r="103" spans="2:18" x14ac:dyDescent="0.3">
      <c r="B103" s="118">
        <f>IF('group input'!D$12="None",0,IF(calculations!F25&gt;0,calculations!F25,0))</f>
        <v>0</v>
      </c>
      <c r="C103" s="119">
        <f>IF('group input'!D$12="None",0,IF(calculations!D25&gt;0,calculations!D25,0))</f>
        <v>0</v>
      </c>
      <c r="D103" s="120">
        <f>IF('group input'!D$12="None",0,IF(calculations!T25, calculations!T25,0))</f>
        <v>0</v>
      </c>
      <c r="E103" s="130">
        <f>IF(AND(calculations!E25&lt;&gt;0,$D$14&lt;&gt;"None"),'summary lookup and rates'!$C$5,0)</f>
        <v>0</v>
      </c>
      <c r="F103" s="122">
        <f>calculations!U25</f>
        <v>0</v>
      </c>
      <c r="G103" s="130">
        <f>IF(AND($D$15&lt;&gt;"None",calculations!E25&lt;&gt;0),'summary lookup and rates'!$C$6,0)</f>
        <v>0</v>
      </c>
      <c r="H103" s="122">
        <f>calculations!V25</f>
        <v>0</v>
      </c>
      <c r="I103" s="123">
        <f t="shared" si="0"/>
        <v>0</v>
      </c>
      <c r="J103" s="124"/>
      <c r="K103" s="118">
        <f>IF('group input'!D$12="None",0,IF(calculations!F75&gt;0,calculations!F75,0))</f>
        <v>0</v>
      </c>
      <c r="L103" s="119">
        <f>IF('group input'!D$12="None",0,IF(calculations!D75&gt;0,calculations!D75,0))</f>
        <v>0</v>
      </c>
      <c r="M103" s="120">
        <f>IF('group input'!D$12="None",0,IF(calculations!T75, calculations!T75,0))</f>
        <v>0</v>
      </c>
      <c r="N103" s="130">
        <f>IF(AND(calculations!E75&lt;&gt;0,$D$14&lt;&gt;"None"),'summary lookup and rates'!$C$5,0)</f>
        <v>0</v>
      </c>
      <c r="O103" s="125">
        <f>calculations!U75</f>
        <v>0</v>
      </c>
      <c r="P103" s="132">
        <f>IF(AND($D$15&lt;&gt;"None",calculations!E75&lt;&gt;0),'summary lookup and rates'!$C$6,0)</f>
        <v>0</v>
      </c>
      <c r="Q103" s="125">
        <f>calculations!V75</f>
        <v>0</v>
      </c>
      <c r="R103" s="127">
        <f t="shared" si="1"/>
        <v>0</v>
      </c>
    </row>
    <row r="104" spans="2:18" x14ac:dyDescent="0.3">
      <c r="B104" s="118">
        <f>IF('group input'!D$12="None",0,IF(calculations!F26&gt;0,calculations!F26,0))</f>
        <v>0</v>
      </c>
      <c r="C104" s="119">
        <f>IF('group input'!D$12="None",0,IF(calculations!D26&gt;0,calculations!D26,0))</f>
        <v>0</v>
      </c>
      <c r="D104" s="120">
        <f>IF('group input'!D$12="None",0,IF(calculations!T26, calculations!T26,0))</f>
        <v>0</v>
      </c>
      <c r="E104" s="130">
        <f>IF(AND(calculations!E26&lt;&gt;0,$D$14&lt;&gt;"None"),'summary lookup and rates'!$C$5,0)</f>
        <v>0</v>
      </c>
      <c r="F104" s="122">
        <f>calculations!U26</f>
        <v>0</v>
      </c>
      <c r="G104" s="130">
        <f>IF(AND($D$15&lt;&gt;"None",calculations!E26&lt;&gt;0),'summary lookup and rates'!$C$6,0)</f>
        <v>0</v>
      </c>
      <c r="H104" s="122">
        <f>calculations!V26</f>
        <v>0</v>
      </c>
      <c r="I104" s="123">
        <f t="shared" si="0"/>
        <v>0</v>
      </c>
      <c r="J104" s="124"/>
      <c r="K104" s="118">
        <f>IF('group input'!D$12="None",0,IF(calculations!F76&gt;0,calculations!F76,0))</f>
        <v>0</v>
      </c>
      <c r="L104" s="119">
        <f>IF('group input'!D$12="None",0,IF(calculations!D76&gt;0,calculations!D76,0))</f>
        <v>0</v>
      </c>
      <c r="M104" s="120">
        <f>IF('group input'!D$12="None",0,IF(calculations!T76, calculations!T76,0))</f>
        <v>0</v>
      </c>
      <c r="N104" s="130">
        <f>IF(AND(calculations!E76&lt;&gt;0,$D$14&lt;&gt;"None"),'summary lookup and rates'!$C$5,0)</f>
        <v>0</v>
      </c>
      <c r="O104" s="125">
        <f>calculations!U76</f>
        <v>0</v>
      </c>
      <c r="P104" s="132">
        <f>IF(AND($D$15&lt;&gt;"None",calculations!E76&lt;&gt;0),'summary lookup and rates'!$C$6,0)</f>
        <v>0</v>
      </c>
      <c r="Q104" s="125">
        <f>calculations!V76</f>
        <v>0</v>
      </c>
      <c r="R104" s="127">
        <f t="shared" si="1"/>
        <v>0</v>
      </c>
    </row>
    <row r="105" spans="2:18" x14ac:dyDescent="0.3">
      <c r="B105" s="118">
        <f>IF('group input'!D$12="None",0,IF(calculations!F27&gt;0,calculations!F27,0))</f>
        <v>0</v>
      </c>
      <c r="C105" s="119">
        <f>IF('group input'!D$12="None",0,IF(calculations!D27&gt;0,calculations!D27,0))</f>
        <v>0</v>
      </c>
      <c r="D105" s="120">
        <f>IF('group input'!D$12="None",0,IF(calculations!T27, calculations!T27,0))</f>
        <v>0</v>
      </c>
      <c r="E105" s="130">
        <f>IF(AND(calculations!E27&lt;&gt;0,$D$14&lt;&gt;"None"),'summary lookup and rates'!$C$5,0)</f>
        <v>0</v>
      </c>
      <c r="F105" s="122">
        <f>calculations!U27</f>
        <v>0</v>
      </c>
      <c r="G105" s="130">
        <f>IF(AND($D$15&lt;&gt;"None",calculations!E27&lt;&gt;0),'summary lookup and rates'!$C$6,0)</f>
        <v>0</v>
      </c>
      <c r="H105" s="122">
        <f>calculations!V27</f>
        <v>0</v>
      </c>
      <c r="I105" s="123">
        <f t="shared" si="0"/>
        <v>0</v>
      </c>
      <c r="J105" s="124"/>
      <c r="K105" s="118">
        <f>IF('group input'!D$12="None",0,IF(calculations!F77&gt;0,calculations!F77,0))</f>
        <v>0</v>
      </c>
      <c r="L105" s="119">
        <f>IF('group input'!D$12="None",0,IF(calculations!D77&gt;0,calculations!D77,0))</f>
        <v>0</v>
      </c>
      <c r="M105" s="120">
        <f>IF('group input'!D$12="None",0,IF(calculations!T77, calculations!T77,0))</f>
        <v>0</v>
      </c>
      <c r="N105" s="130">
        <f>IF(AND(calculations!E77&lt;&gt;0,$D$14&lt;&gt;"None"),'summary lookup and rates'!$C$5,0)</f>
        <v>0</v>
      </c>
      <c r="O105" s="125">
        <f>calculations!U77</f>
        <v>0</v>
      </c>
      <c r="P105" s="132">
        <f>IF(AND($D$15&lt;&gt;"None",calculations!E77&lt;&gt;0),'summary lookup and rates'!$C$6,0)</f>
        <v>0</v>
      </c>
      <c r="Q105" s="125">
        <f>calculations!V77</f>
        <v>0</v>
      </c>
      <c r="R105" s="127">
        <f t="shared" si="1"/>
        <v>0</v>
      </c>
    </row>
    <row r="106" spans="2:18" x14ac:dyDescent="0.3">
      <c r="B106" s="118">
        <f>IF('group input'!D$12="None",0,IF(calculations!F28&gt;0,calculations!F28,0))</f>
        <v>0</v>
      </c>
      <c r="C106" s="119">
        <f>IF('group input'!D$12="None",0,IF(calculations!D28&gt;0,calculations!D28,0))</f>
        <v>0</v>
      </c>
      <c r="D106" s="120">
        <f>IF('group input'!D$12="None",0,IF(calculations!T28, calculations!T28,0))</f>
        <v>0</v>
      </c>
      <c r="E106" s="130">
        <f>IF(AND(calculations!E28&lt;&gt;0,$D$14&lt;&gt;"None"),'summary lookup and rates'!$C$5,0)</f>
        <v>0</v>
      </c>
      <c r="F106" s="122">
        <f>calculations!U28</f>
        <v>0</v>
      </c>
      <c r="G106" s="130">
        <f>IF(AND($D$15&lt;&gt;"None",calculations!E28&lt;&gt;0),'summary lookup and rates'!$C$6,0)</f>
        <v>0</v>
      </c>
      <c r="H106" s="122">
        <f>calculations!V28</f>
        <v>0</v>
      </c>
      <c r="I106" s="123">
        <f t="shared" si="0"/>
        <v>0</v>
      </c>
      <c r="J106" s="124"/>
      <c r="K106" s="118">
        <f>IF('group input'!D$12="None",0,IF(calculations!F78&gt;0,calculations!F78,0))</f>
        <v>0</v>
      </c>
      <c r="L106" s="119">
        <f>IF('group input'!D$12="None",0,IF(calculations!D78&gt;0,calculations!D78,0))</f>
        <v>0</v>
      </c>
      <c r="M106" s="120">
        <f>IF('group input'!D$12="None",0,IF(calculations!T78, calculations!T78,0))</f>
        <v>0</v>
      </c>
      <c r="N106" s="130">
        <f>IF(AND(calculations!E78&lt;&gt;0,$D$14&lt;&gt;"None"),'summary lookup and rates'!$C$5,0)</f>
        <v>0</v>
      </c>
      <c r="O106" s="125">
        <f>calculations!U78</f>
        <v>0</v>
      </c>
      <c r="P106" s="132">
        <f>IF(AND($D$15&lt;&gt;"None",calculations!E78&lt;&gt;0),'summary lookup and rates'!$C$6,0)</f>
        <v>0</v>
      </c>
      <c r="Q106" s="125">
        <f>calculations!V78</f>
        <v>0</v>
      </c>
      <c r="R106" s="127">
        <f t="shared" si="1"/>
        <v>0</v>
      </c>
    </row>
    <row r="107" spans="2:18" x14ac:dyDescent="0.3">
      <c r="B107" s="118">
        <f>IF('group input'!D$12="None",0,IF(calculations!F29&gt;0,calculations!F29,0))</f>
        <v>0</v>
      </c>
      <c r="C107" s="119">
        <f>IF('group input'!D$12="None",0,IF(calculations!D29&gt;0,calculations!D29,0))</f>
        <v>0</v>
      </c>
      <c r="D107" s="120">
        <f>IF('group input'!D$12="None",0,IF(calculations!T29, calculations!T29,0))</f>
        <v>0</v>
      </c>
      <c r="E107" s="130">
        <f>IF(AND(calculations!E29&lt;&gt;0,$D$14&lt;&gt;"None"),'summary lookup and rates'!$C$5,0)</f>
        <v>0</v>
      </c>
      <c r="F107" s="122">
        <f>calculations!U29</f>
        <v>0</v>
      </c>
      <c r="G107" s="130">
        <f>IF(AND($D$15&lt;&gt;"None",calculations!E29&lt;&gt;0),'summary lookup and rates'!$C$6,0)</f>
        <v>0</v>
      </c>
      <c r="H107" s="122">
        <f>calculations!V29</f>
        <v>0</v>
      </c>
      <c r="I107" s="123">
        <f t="shared" si="0"/>
        <v>0</v>
      </c>
      <c r="J107" s="124"/>
      <c r="K107" s="118">
        <f>IF('group input'!D$12="None",0,IF(calculations!F79&gt;0,calculations!F79,0))</f>
        <v>0</v>
      </c>
      <c r="L107" s="119">
        <f>IF('group input'!D$12="None",0,IF(calculations!D79&gt;0,calculations!D79,0))</f>
        <v>0</v>
      </c>
      <c r="M107" s="120">
        <f>IF('group input'!D$12="None",0,IF(calculations!T79, calculations!T79,0))</f>
        <v>0</v>
      </c>
      <c r="N107" s="130">
        <f>IF(AND(calculations!E79&lt;&gt;0,$D$14&lt;&gt;"None"),'summary lookup and rates'!$C$5,0)</f>
        <v>0</v>
      </c>
      <c r="O107" s="125">
        <f>calculations!U79</f>
        <v>0</v>
      </c>
      <c r="P107" s="132">
        <f>IF(AND($D$15&lt;&gt;"None",calculations!E79&lt;&gt;0),'summary lookup and rates'!$C$6,0)</f>
        <v>0</v>
      </c>
      <c r="Q107" s="125">
        <f>calculations!V79</f>
        <v>0</v>
      </c>
      <c r="R107" s="127">
        <f t="shared" si="1"/>
        <v>0</v>
      </c>
    </row>
    <row r="108" spans="2:18" x14ac:dyDescent="0.3">
      <c r="B108" s="118">
        <f>IF('group input'!D$12="None",0,IF(calculations!F30&gt;0,calculations!F30,0))</f>
        <v>0</v>
      </c>
      <c r="C108" s="119">
        <f>IF('group input'!D$12="None",0,IF(calculations!D30&gt;0,calculations!D30,0))</f>
        <v>0</v>
      </c>
      <c r="D108" s="120">
        <f>IF('group input'!D$12="None",0,IF(calculations!T30, calculations!T30,0))</f>
        <v>0</v>
      </c>
      <c r="E108" s="130">
        <f>IF(AND(calculations!E30&lt;&gt;0,$D$14&lt;&gt;"None"),'summary lookup and rates'!$C$5,0)</f>
        <v>0</v>
      </c>
      <c r="F108" s="122">
        <f>calculations!U30</f>
        <v>0</v>
      </c>
      <c r="G108" s="130">
        <f>IF(AND($D$15&lt;&gt;"None",calculations!E30&lt;&gt;0),'summary lookup and rates'!$C$6,0)</f>
        <v>0</v>
      </c>
      <c r="H108" s="122">
        <f>calculations!V30</f>
        <v>0</v>
      </c>
      <c r="I108" s="123">
        <f t="shared" si="0"/>
        <v>0</v>
      </c>
      <c r="J108" s="124"/>
      <c r="K108" s="118">
        <f>IF('group input'!D$12="None",0,IF(calculations!F80&gt;0,calculations!F80,0))</f>
        <v>0</v>
      </c>
      <c r="L108" s="119">
        <f>IF('group input'!D$12="None",0,IF(calculations!D80&gt;0,calculations!D80,0))</f>
        <v>0</v>
      </c>
      <c r="M108" s="120">
        <f>IF('group input'!D$12="None",0,IF(calculations!T80, calculations!T80,0))</f>
        <v>0</v>
      </c>
      <c r="N108" s="130">
        <f>IF(AND(calculations!E80&lt;&gt;0,$D$14&lt;&gt;"None"),'summary lookup and rates'!$C$5,0)</f>
        <v>0</v>
      </c>
      <c r="O108" s="125">
        <f>calculations!U80</f>
        <v>0</v>
      </c>
      <c r="P108" s="132">
        <f>IF(AND($D$15&lt;&gt;"None",calculations!E80&lt;&gt;0),'summary lookup and rates'!$C$6,0)</f>
        <v>0</v>
      </c>
      <c r="Q108" s="125">
        <f>calculations!V80</f>
        <v>0</v>
      </c>
      <c r="R108" s="127">
        <f t="shared" si="1"/>
        <v>0</v>
      </c>
    </row>
    <row r="109" spans="2:18" x14ac:dyDescent="0.3">
      <c r="B109" s="118">
        <f>IF('group input'!D$12="None",0,IF(calculations!F31&gt;0,calculations!F31,0))</f>
        <v>0</v>
      </c>
      <c r="C109" s="119">
        <f>IF('group input'!D$12="None",0,IF(calculations!D31&gt;0,calculations!D31,0))</f>
        <v>0</v>
      </c>
      <c r="D109" s="120">
        <f>IF('group input'!D$12="None",0,IF(calculations!T31, calculations!T31,0))</f>
        <v>0</v>
      </c>
      <c r="E109" s="130">
        <f>IF(AND(calculations!E31&lt;&gt;0,$D$14&lt;&gt;"None"),'summary lookup and rates'!$C$5,0)</f>
        <v>0</v>
      </c>
      <c r="F109" s="122">
        <f>calculations!U31</f>
        <v>0</v>
      </c>
      <c r="G109" s="130">
        <f>IF(AND($D$15&lt;&gt;"None",calculations!E31&lt;&gt;0),'summary lookup and rates'!$C$6,0)</f>
        <v>0</v>
      </c>
      <c r="H109" s="122">
        <f>calculations!V31</f>
        <v>0</v>
      </c>
      <c r="I109" s="123">
        <f t="shared" si="0"/>
        <v>0</v>
      </c>
      <c r="J109" s="124"/>
      <c r="K109" s="118">
        <f>IF('group input'!D$12="None",0,IF(calculations!F81&gt;0,calculations!F81,0))</f>
        <v>0</v>
      </c>
      <c r="L109" s="119">
        <f>IF('group input'!D$12="None",0,IF(calculations!D81&gt;0,calculations!D81,0))</f>
        <v>0</v>
      </c>
      <c r="M109" s="120">
        <f>IF('group input'!D$12="None",0,IF(calculations!T81, calculations!T81,0))</f>
        <v>0</v>
      </c>
      <c r="N109" s="130">
        <f>IF(AND(calculations!E81&lt;&gt;0,$D$14&lt;&gt;"None"),'summary lookup and rates'!$C$5,0)</f>
        <v>0</v>
      </c>
      <c r="O109" s="125">
        <f>calculations!U81</f>
        <v>0</v>
      </c>
      <c r="P109" s="132">
        <f>IF(AND($D$15&lt;&gt;"None",calculations!E81&lt;&gt;0),'summary lookup and rates'!$C$6,0)</f>
        <v>0</v>
      </c>
      <c r="Q109" s="125">
        <f>calculations!V81</f>
        <v>0</v>
      </c>
      <c r="R109" s="127">
        <f t="shared" si="1"/>
        <v>0</v>
      </c>
    </row>
    <row r="110" spans="2:18" x14ac:dyDescent="0.3">
      <c r="B110" s="118">
        <f>IF('group input'!D$12="None",0,IF(calculations!F32&gt;0,calculations!F32,0))</f>
        <v>0</v>
      </c>
      <c r="C110" s="119">
        <f>IF('group input'!D$12="None",0,IF(calculations!D32&gt;0,calculations!D32,0))</f>
        <v>0</v>
      </c>
      <c r="D110" s="120">
        <f>IF('group input'!D$12="None",0,IF(calculations!T32, calculations!T32,0))</f>
        <v>0</v>
      </c>
      <c r="E110" s="130">
        <f>IF(AND(calculations!E32&lt;&gt;0,$D$14&lt;&gt;"None"),'summary lookup and rates'!$C$5,0)</f>
        <v>0</v>
      </c>
      <c r="F110" s="122">
        <f>calculations!U32</f>
        <v>0</v>
      </c>
      <c r="G110" s="130">
        <f>IF(AND($D$15&lt;&gt;"None",calculations!E32&lt;&gt;0),'summary lookup and rates'!$C$6,0)</f>
        <v>0</v>
      </c>
      <c r="H110" s="122">
        <f>calculations!V32</f>
        <v>0</v>
      </c>
      <c r="I110" s="123">
        <f t="shared" si="0"/>
        <v>0</v>
      </c>
      <c r="J110" s="124"/>
      <c r="K110" s="118">
        <f>IF('group input'!D$12="None",0,IF(calculations!F82&gt;0,calculations!F82,0))</f>
        <v>0</v>
      </c>
      <c r="L110" s="119">
        <f>IF('group input'!D$12="None",0,IF(calculations!D82&gt;0,calculations!D82,0))</f>
        <v>0</v>
      </c>
      <c r="M110" s="120">
        <f>IF('group input'!D$12="None",0,IF(calculations!T82, calculations!T82,0))</f>
        <v>0</v>
      </c>
      <c r="N110" s="130">
        <f>IF(AND(calculations!E82&lt;&gt;0,$D$14&lt;&gt;"None"),'summary lookup and rates'!$C$5,0)</f>
        <v>0</v>
      </c>
      <c r="O110" s="125">
        <f>calculations!U82</f>
        <v>0</v>
      </c>
      <c r="P110" s="132">
        <f>IF(AND($D$15&lt;&gt;"None",calculations!E82&lt;&gt;0),'summary lookup and rates'!$C$6,0)</f>
        <v>0</v>
      </c>
      <c r="Q110" s="125">
        <f>calculations!V82</f>
        <v>0</v>
      </c>
      <c r="R110" s="127">
        <f t="shared" si="1"/>
        <v>0</v>
      </c>
    </row>
    <row r="111" spans="2:18" x14ac:dyDescent="0.3">
      <c r="B111" s="118">
        <f>IF('group input'!D$12="None",0,IF(calculations!F33&gt;0,calculations!F33,0))</f>
        <v>0</v>
      </c>
      <c r="C111" s="119">
        <f>IF('group input'!D$12="None",0,IF(calculations!D33&gt;0,calculations!D33,0))</f>
        <v>0</v>
      </c>
      <c r="D111" s="120">
        <f>IF('group input'!D$12="None",0,IF(calculations!T33, calculations!T33,0))</f>
        <v>0</v>
      </c>
      <c r="E111" s="130">
        <f>IF(AND(calculations!E33&lt;&gt;0,$D$14&lt;&gt;"None"),'summary lookup and rates'!$C$5,0)</f>
        <v>0</v>
      </c>
      <c r="F111" s="122">
        <f>calculations!U33</f>
        <v>0</v>
      </c>
      <c r="G111" s="130">
        <f>IF(AND($D$15&lt;&gt;"None",calculations!E33&lt;&gt;0),'summary lookup and rates'!$C$6,0)</f>
        <v>0</v>
      </c>
      <c r="H111" s="122">
        <f>calculations!V33</f>
        <v>0</v>
      </c>
      <c r="I111" s="123">
        <f t="shared" si="0"/>
        <v>0</v>
      </c>
      <c r="J111" s="124"/>
      <c r="K111" s="118">
        <f>IF('group input'!D$12="None",0,IF(calculations!F83&gt;0,calculations!F83,0))</f>
        <v>0</v>
      </c>
      <c r="L111" s="119">
        <f>IF('group input'!D$12="None",0,IF(calculations!D83&gt;0,calculations!D83,0))</f>
        <v>0</v>
      </c>
      <c r="M111" s="120">
        <f>IF('group input'!D$12="None",0,IF(calculations!T83, calculations!T83,0))</f>
        <v>0</v>
      </c>
      <c r="N111" s="130">
        <f>IF(AND(calculations!E83&lt;&gt;0,$D$14&lt;&gt;"None"),'summary lookup and rates'!$C$5,0)</f>
        <v>0</v>
      </c>
      <c r="O111" s="125">
        <f>calculations!U83</f>
        <v>0</v>
      </c>
      <c r="P111" s="132">
        <f>IF(AND($D$15&lt;&gt;"None",calculations!E83&lt;&gt;0),'summary lookup and rates'!$C$6,0)</f>
        <v>0</v>
      </c>
      <c r="Q111" s="125">
        <f>calculations!V83</f>
        <v>0</v>
      </c>
      <c r="R111" s="127">
        <f t="shared" si="1"/>
        <v>0</v>
      </c>
    </row>
    <row r="112" spans="2:18" x14ac:dyDescent="0.3">
      <c r="B112" s="118">
        <f>IF('group input'!D$12="None",0,IF(calculations!F34&gt;0,calculations!F34,0))</f>
        <v>0</v>
      </c>
      <c r="C112" s="119">
        <f>IF('group input'!D$12="None",0,IF(calculations!D34&gt;0,calculations!D34,0))</f>
        <v>0</v>
      </c>
      <c r="D112" s="120">
        <f>IF('group input'!D$12="None",0,IF(calculations!T34, calculations!T34,0))</f>
        <v>0</v>
      </c>
      <c r="E112" s="130">
        <f>IF(AND(calculations!E34&lt;&gt;0,$D$14&lt;&gt;"None"),'summary lookup and rates'!$C$5,0)</f>
        <v>0</v>
      </c>
      <c r="F112" s="122">
        <f>calculations!U34</f>
        <v>0</v>
      </c>
      <c r="G112" s="130">
        <f>IF(AND($D$15&lt;&gt;"None",calculations!E34&lt;&gt;0),'summary lookup and rates'!$C$6,0)</f>
        <v>0</v>
      </c>
      <c r="H112" s="122">
        <f>calculations!V34</f>
        <v>0</v>
      </c>
      <c r="I112" s="123">
        <f t="shared" si="0"/>
        <v>0</v>
      </c>
      <c r="J112" s="124"/>
      <c r="K112" s="118">
        <f>IF('group input'!D$12="None",0,IF(calculations!F84&gt;0,calculations!F84,0))</f>
        <v>0</v>
      </c>
      <c r="L112" s="119">
        <f>IF('group input'!D$12="None",0,IF(calculations!D84&gt;0,calculations!D84,0))</f>
        <v>0</v>
      </c>
      <c r="M112" s="120">
        <f>IF('group input'!D$12="None",0,IF(calculations!T84, calculations!T84,0))</f>
        <v>0</v>
      </c>
      <c r="N112" s="130">
        <f>IF(AND(calculations!E84&lt;&gt;0,$D$14&lt;&gt;"None"),'summary lookup and rates'!$C$5,0)</f>
        <v>0</v>
      </c>
      <c r="O112" s="125">
        <f>calculations!U84</f>
        <v>0</v>
      </c>
      <c r="P112" s="132">
        <f>IF(AND($D$15&lt;&gt;"None",calculations!E84&lt;&gt;0),'summary lookup and rates'!$C$6,0)</f>
        <v>0</v>
      </c>
      <c r="Q112" s="125">
        <f>calculations!V84</f>
        <v>0</v>
      </c>
      <c r="R112" s="127">
        <f t="shared" si="1"/>
        <v>0</v>
      </c>
    </row>
    <row r="113" spans="2:18" x14ac:dyDescent="0.3">
      <c r="B113" s="118">
        <f>IF('group input'!D$12="None",0,IF(calculations!F35&gt;0,calculations!F35,0))</f>
        <v>0</v>
      </c>
      <c r="C113" s="119">
        <f>IF('group input'!D$12="None",0,IF(calculations!D35&gt;0,calculations!D35,0))</f>
        <v>0</v>
      </c>
      <c r="D113" s="120">
        <f>IF('group input'!D$12="None",0,IF(calculations!T35, calculations!T35,0))</f>
        <v>0</v>
      </c>
      <c r="E113" s="130">
        <f>IF(AND(calculations!E35&lt;&gt;0,$D$14&lt;&gt;"None"),'summary lookup and rates'!$C$5,0)</f>
        <v>0</v>
      </c>
      <c r="F113" s="122">
        <f>calculations!U35</f>
        <v>0</v>
      </c>
      <c r="G113" s="130">
        <f>IF(AND($D$15&lt;&gt;"None",calculations!E35&lt;&gt;0),'summary lookup and rates'!$C$6,0)</f>
        <v>0</v>
      </c>
      <c r="H113" s="122">
        <f>calculations!V35</f>
        <v>0</v>
      </c>
      <c r="I113" s="123">
        <f t="shared" si="0"/>
        <v>0</v>
      </c>
      <c r="J113" s="124"/>
      <c r="K113" s="118">
        <f>IF('group input'!D$12="None",0,IF(calculations!F85&gt;0,calculations!F85,0))</f>
        <v>0</v>
      </c>
      <c r="L113" s="119">
        <f>IF('group input'!D$12="None",0,IF(calculations!D85&gt;0,calculations!D85,0))</f>
        <v>0</v>
      </c>
      <c r="M113" s="120">
        <f>IF('group input'!D$12="None",0,IF(calculations!T85, calculations!T85,0))</f>
        <v>0</v>
      </c>
      <c r="N113" s="130">
        <f>IF(AND(calculations!E85&lt;&gt;0,$D$14&lt;&gt;"None"),'summary lookup and rates'!$C$5,0)</f>
        <v>0</v>
      </c>
      <c r="O113" s="125">
        <f>calculations!U85</f>
        <v>0</v>
      </c>
      <c r="P113" s="132">
        <f>IF(AND($D$15&lt;&gt;"None",calculations!E85&lt;&gt;0),'summary lookup and rates'!$C$6,0)</f>
        <v>0</v>
      </c>
      <c r="Q113" s="125">
        <f>calculations!V85</f>
        <v>0</v>
      </c>
      <c r="R113" s="127">
        <f t="shared" si="1"/>
        <v>0</v>
      </c>
    </row>
    <row r="114" spans="2:18" x14ac:dyDescent="0.3">
      <c r="B114" s="118">
        <f>IF('group input'!D$12="None",0,IF(calculations!F36&gt;0,calculations!F36,0))</f>
        <v>0</v>
      </c>
      <c r="C114" s="119">
        <f>IF('group input'!D$12="None",0,IF(calculations!D36&gt;0,calculations!D36,0))</f>
        <v>0</v>
      </c>
      <c r="D114" s="120">
        <f>IF('group input'!D$12="None",0,IF(calculations!T36, calculations!T36,0))</f>
        <v>0</v>
      </c>
      <c r="E114" s="130">
        <f>IF(AND(calculations!E36&lt;&gt;0,$D$14&lt;&gt;"None"),'summary lookup and rates'!$C$5,0)</f>
        <v>0</v>
      </c>
      <c r="F114" s="122">
        <f>calculations!U36</f>
        <v>0</v>
      </c>
      <c r="G114" s="130">
        <f>IF(AND($D$15&lt;&gt;"None",calculations!E36&lt;&gt;0),'summary lookup and rates'!$C$6,0)</f>
        <v>0</v>
      </c>
      <c r="H114" s="122">
        <f>calculations!V36</f>
        <v>0</v>
      </c>
      <c r="I114" s="123">
        <f t="shared" si="0"/>
        <v>0</v>
      </c>
      <c r="J114" s="124"/>
      <c r="K114" s="118">
        <f>IF('group input'!D$12="None",0,IF(calculations!F86&gt;0,calculations!F86,0))</f>
        <v>0</v>
      </c>
      <c r="L114" s="119">
        <f>IF('group input'!D$12="None",0,IF(calculations!D86&gt;0,calculations!D86,0))</f>
        <v>0</v>
      </c>
      <c r="M114" s="120">
        <f>IF('group input'!D$12="None",0,IF(calculations!T86, calculations!T86,0))</f>
        <v>0</v>
      </c>
      <c r="N114" s="130">
        <f>IF(AND(calculations!E86&lt;&gt;0,$D$14&lt;&gt;"None"),'summary lookup and rates'!$C$5,0)</f>
        <v>0</v>
      </c>
      <c r="O114" s="125">
        <f>calculations!U86</f>
        <v>0</v>
      </c>
      <c r="P114" s="132">
        <f>IF(AND($D$15&lt;&gt;"None",calculations!E86&lt;&gt;0),'summary lookup and rates'!$C$6,0)</f>
        <v>0</v>
      </c>
      <c r="Q114" s="125">
        <f>calculations!V86</f>
        <v>0</v>
      </c>
      <c r="R114" s="127">
        <f t="shared" si="1"/>
        <v>0</v>
      </c>
    </row>
    <row r="115" spans="2:18" x14ac:dyDescent="0.3">
      <c r="B115" s="118">
        <f>IF('group input'!D$12="None",0,IF(calculations!F37&gt;0,calculations!F37,0))</f>
        <v>0</v>
      </c>
      <c r="C115" s="119">
        <f>IF('group input'!D$12="None",0,IF(calculations!D37&gt;0,calculations!D37,0))</f>
        <v>0</v>
      </c>
      <c r="D115" s="120">
        <f>IF('group input'!D$12="None",0,IF(calculations!T37, calculations!T37,0))</f>
        <v>0</v>
      </c>
      <c r="E115" s="130">
        <f>IF(AND(calculations!E37&lt;&gt;0,$D$14&lt;&gt;"None"),'summary lookup and rates'!$C$5,0)</f>
        <v>0</v>
      </c>
      <c r="F115" s="122">
        <f>calculations!U37</f>
        <v>0</v>
      </c>
      <c r="G115" s="130">
        <f>IF(AND($D$15&lt;&gt;"None",calculations!E37&lt;&gt;0),'summary lookup and rates'!$C$6,0)</f>
        <v>0</v>
      </c>
      <c r="H115" s="122">
        <f>calculations!V37</f>
        <v>0</v>
      </c>
      <c r="I115" s="123">
        <f t="shared" si="0"/>
        <v>0</v>
      </c>
      <c r="J115" s="124"/>
      <c r="K115" s="118">
        <f>IF('group input'!D$12="None",0,IF(calculations!F87&gt;0,calculations!F87,0))</f>
        <v>0</v>
      </c>
      <c r="L115" s="119">
        <f>IF('group input'!D$12="None",0,IF(calculations!D87&gt;0,calculations!D87,0))</f>
        <v>0</v>
      </c>
      <c r="M115" s="120">
        <f>IF('group input'!D$12="None",0,IF(calculations!T87, calculations!T87,0))</f>
        <v>0</v>
      </c>
      <c r="N115" s="130">
        <f>IF(AND(calculations!E87&lt;&gt;0,$D$14&lt;&gt;"None"),'summary lookup and rates'!$C$5,0)</f>
        <v>0</v>
      </c>
      <c r="O115" s="125">
        <f>calculations!U87</f>
        <v>0</v>
      </c>
      <c r="P115" s="132">
        <f>IF(AND($D$15&lt;&gt;"None",calculations!E87&lt;&gt;0),'summary lookup and rates'!$C$6,0)</f>
        <v>0</v>
      </c>
      <c r="Q115" s="125">
        <f>calculations!V87</f>
        <v>0</v>
      </c>
      <c r="R115" s="127">
        <f t="shared" si="1"/>
        <v>0</v>
      </c>
    </row>
    <row r="116" spans="2:18" x14ac:dyDescent="0.3">
      <c r="B116" s="118">
        <f>IF('group input'!D$12="None",0,IF(calculations!F38&gt;0,calculations!F38,0))</f>
        <v>0</v>
      </c>
      <c r="C116" s="119">
        <f>IF('group input'!D$12="None",0,IF(calculations!D38&gt;0,calculations!D38,0))</f>
        <v>0</v>
      </c>
      <c r="D116" s="120">
        <f>IF('group input'!D$12="None",0,IF(calculations!T38, calculations!T38,0))</f>
        <v>0</v>
      </c>
      <c r="E116" s="130">
        <f>IF(AND(calculations!E38&lt;&gt;0,$D$14&lt;&gt;"None"),'summary lookup and rates'!$C$5,0)</f>
        <v>0</v>
      </c>
      <c r="F116" s="122">
        <f>calculations!U38</f>
        <v>0</v>
      </c>
      <c r="G116" s="130">
        <f>IF(AND($D$15&lt;&gt;"None",calculations!E38&lt;&gt;0),'summary lookup and rates'!$C$6,0)</f>
        <v>0</v>
      </c>
      <c r="H116" s="122">
        <f>calculations!V38</f>
        <v>0</v>
      </c>
      <c r="I116" s="123">
        <f t="shared" si="0"/>
        <v>0</v>
      </c>
      <c r="J116" s="124"/>
      <c r="K116" s="118">
        <f>IF('group input'!D$12="None",0,IF(calculations!F88&gt;0,calculations!F88,0))</f>
        <v>0</v>
      </c>
      <c r="L116" s="119">
        <f>IF('group input'!D$12="None",0,IF(calculations!D88&gt;0,calculations!D88,0))</f>
        <v>0</v>
      </c>
      <c r="M116" s="120">
        <f>IF('group input'!D$12="None",0,IF(calculations!T88, calculations!T88,0))</f>
        <v>0</v>
      </c>
      <c r="N116" s="130">
        <f>IF(AND(calculations!E88&lt;&gt;0,$D$14&lt;&gt;"None"),'summary lookup and rates'!$C$5,0)</f>
        <v>0</v>
      </c>
      <c r="O116" s="125">
        <f>calculations!U88</f>
        <v>0</v>
      </c>
      <c r="P116" s="132">
        <f>IF(AND($D$15&lt;&gt;"None",calculations!E88&lt;&gt;0),'summary lookup and rates'!$C$6,0)</f>
        <v>0</v>
      </c>
      <c r="Q116" s="125">
        <f>calculations!V88</f>
        <v>0</v>
      </c>
      <c r="R116" s="127">
        <f t="shared" si="1"/>
        <v>0</v>
      </c>
    </row>
    <row r="117" spans="2:18" x14ac:dyDescent="0.3">
      <c r="B117" s="118">
        <f>IF('group input'!D$12="None",0,IF(calculations!F39&gt;0,calculations!F39,0))</f>
        <v>0</v>
      </c>
      <c r="C117" s="119">
        <f>IF('group input'!D$12="None",0,IF(calculations!D39&gt;0,calculations!D39,0))</f>
        <v>0</v>
      </c>
      <c r="D117" s="120">
        <f>IF('group input'!D$12="None",0,IF(calculations!T39, calculations!T39,0))</f>
        <v>0</v>
      </c>
      <c r="E117" s="130">
        <f>IF(AND(calculations!E39&lt;&gt;0,$D$14&lt;&gt;"None"),'summary lookup and rates'!$C$5,0)</f>
        <v>0</v>
      </c>
      <c r="F117" s="122">
        <f>calculations!U39</f>
        <v>0</v>
      </c>
      <c r="G117" s="130">
        <f>IF(AND($D$15&lt;&gt;"None",calculations!E39&lt;&gt;0),'summary lookup and rates'!$C$6,0)</f>
        <v>0</v>
      </c>
      <c r="H117" s="122">
        <f>calculations!V39</f>
        <v>0</v>
      </c>
      <c r="I117" s="123">
        <f t="shared" si="0"/>
        <v>0</v>
      </c>
      <c r="J117" s="124"/>
      <c r="K117" s="118">
        <f>IF('group input'!D$12="None",0,IF(calculations!F89&gt;0,calculations!F89,0))</f>
        <v>0</v>
      </c>
      <c r="L117" s="119">
        <f>IF('group input'!D$12="None",0,IF(calculations!D89&gt;0,calculations!D89,0))</f>
        <v>0</v>
      </c>
      <c r="M117" s="120">
        <f>IF('group input'!D$12="None",0,IF(calculations!T89, calculations!T89,0))</f>
        <v>0</v>
      </c>
      <c r="N117" s="130">
        <f>IF(AND(calculations!E89&lt;&gt;0,$D$14&lt;&gt;"None"),'summary lookup and rates'!$C$5,0)</f>
        <v>0</v>
      </c>
      <c r="O117" s="125">
        <f>calculations!U89</f>
        <v>0</v>
      </c>
      <c r="P117" s="132">
        <f>IF(AND($D$15&lt;&gt;"None",calculations!E89&lt;&gt;0),'summary lookup and rates'!$C$6,0)</f>
        <v>0</v>
      </c>
      <c r="Q117" s="125">
        <f>calculations!V89</f>
        <v>0</v>
      </c>
      <c r="R117" s="127">
        <f t="shared" si="1"/>
        <v>0</v>
      </c>
    </row>
    <row r="118" spans="2:18" x14ac:dyDescent="0.3">
      <c r="B118" s="118">
        <f>IF('group input'!D$12="None",0,IF(calculations!F40&gt;0,calculations!F40,0))</f>
        <v>0</v>
      </c>
      <c r="C118" s="119">
        <f>IF('group input'!D$12="None",0,IF(calculations!D40&gt;0,calculations!D40,0))</f>
        <v>0</v>
      </c>
      <c r="D118" s="120">
        <f>IF('group input'!D$12="None",0,IF(calculations!T40, calculations!T40,0))</f>
        <v>0</v>
      </c>
      <c r="E118" s="130">
        <f>IF(AND(calculations!E40&lt;&gt;0,$D$14&lt;&gt;"None"),'summary lookup and rates'!$C$5,0)</f>
        <v>0</v>
      </c>
      <c r="F118" s="122">
        <f>calculations!U40</f>
        <v>0</v>
      </c>
      <c r="G118" s="130">
        <f>IF(AND($D$15&lt;&gt;"None",calculations!E40&lt;&gt;0),'summary lookup and rates'!$C$6,0)</f>
        <v>0</v>
      </c>
      <c r="H118" s="122">
        <f>calculations!V40</f>
        <v>0</v>
      </c>
      <c r="I118" s="123">
        <f t="shared" si="0"/>
        <v>0</v>
      </c>
      <c r="J118" s="124"/>
      <c r="K118" s="118">
        <f>IF('group input'!D$12="None",0,IF(calculations!F90&gt;0,calculations!F90,0))</f>
        <v>0</v>
      </c>
      <c r="L118" s="119">
        <f>IF('group input'!D$12="None",0,IF(calculations!D90&gt;0,calculations!D90,0))</f>
        <v>0</v>
      </c>
      <c r="M118" s="120">
        <f>IF('group input'!D$12="None",0,IF(calculations!T90, calculations!T90,0))</f>
        <v>0</v>
      </c>
      <c r="N118" s="130">
        <f>IF(AND(calculations!E90&lt;&gt;0,$D$14&lt;&gt;"None"),'summary lookup and rates'!$C$5,0)</f>
        <v>0</v>
      </c>
      <c r="O118" s="125">
        <f>calculations!U90</f>
        <v>0</v>
      </c>
      <c r="P118" s="132">
        <f>IF(AND($D$15&lt;&gt;"None",calculations!E90&lt;&gt;0),'summary lookup and rates'!$C$6,0)</f>
        <v>0</v>
      </c>
      <c r="Q118" s="125">
        <f>calculations!V90</f>
        <v>0</v>
      </c>
      <c r="R118" s="127">
        <f t="shared" si="1"/>
        <v>0</v>
      </c>
    </row>
    <row r="119" spans="2:18" x14ac:dyDescent="0.3">
      <c r="B119" s="118">
        <f>IF('group input'!D$12="None",0,IF(calculations!F41&gt;0,calculations!F41,0))</f>
        <v>0</v>
      </c>
      <c r="C119" s="119">
        <f>IF('group input'!D$12="None",0,IF(calculations!D41&gt;0,calculations!D41,0))</f>
        <v>0</v>
      </c>
      <c r="D119" s="120">
        <f>IF('group input'!D$12="None",0,IF(calculations!T41, calculations!T41,0))</f>
        <v>0</v>
      </c>
      <c r="E119" s="130">
        <f>IF(AND(calculations!E41&lt;&gt;0,$D$14&lt;&gt;"None"),'summary lookup and rates'!$C$5,0)</f>
        <v>0</v>
      </c>
      <c r="F119" s="122">
        <f>calculations!U41</f>
        <v>0</v>
      </c>
      <c r="G119" s="130">
        <f>IF(AND($D$15&lt;&gt;"None",calculations!E41&lt;&gt;0),'summary lookup and rates'!$C$6,0)</f>
        <v>0</v>
      </c>
      <c r="H119" s="122">
        <f>calculations!V41</f>
        <v>0</v>
      </c>
      <c r="I119" s="123">
        <f t="shared" si="0"/>
        <v>0</v>
      </c>
      <c r="J119" s="124"/>
      <c r="K119" s="118">
        <f>IF('group input'!D$12="None",0,IF(calculations!F91&gt;0,calculations!F91,0))</f>
        <v>0</v>
      </c>
      <c r="L119" s="119">
        <f>IF('group input'!D$12="None",0,IF(calculations!D91&gt;0,calculations!D91,0))</f>
        <v>0</v>
      </c>
      <c r="M119" s="120">
        <f>IF('group input'!D$12="None",0,IF(calculations!T91, calculations!T91,0))</f>
        <v>0</v>
      </c>
      <c r="N119" s="130">
        <f>IF(AND(calculations!E91&lt;&gt;0,$D$14&lt;&gt;"None"),'summary lookup and rates'!$C$5,0)</f>
        <v>0</v>
      </c>
      <c r="O119" s="125">
        <f>calculations!U91</f>
        <v>0</v>
      </c>
      <c r="P119" s="132">
        <f>IF(AND($D$15&lt;&gt;"None",calculations!E91&lt;&gt;0),'summary lookup and rates'!$C$6,0)</f>
        <v>0</v>
      </c>
      <c r="Q119" s="125">
        <f>calculations!V91</f>
        <v>0</v>
      </c>
      <c r="R119" s="127">
        <f t="shared" si="1"/>
        <v>0</v>
      </c>
    </row>
    <row r="120" spans="2:18" x14ac:dyDescent="0.3">
      <c r="B120" s="118">
        <f>IF('group input'!D$12="None",0,IF(calculations!F42&gt;0,calculations!F42,0))</f>
        <v>0</v>
      </c>
      <c r="C120" s="119">
        <f>IF('group input'!D$12="None",0,IF(calculations!D42&gt;0,calculations!D42,0))</f>
        <v>0</v>
      </c>
      <c r="D120" s="120">
        <f>IF('group input'!D$12="None",0,IF(calculations!T42, calculations!T42,0))</f>
        <v>0</v>
      </c>
      <c r="E120" s="130">
        <f>IF(AND(calculations!E42&lt;&gt;0,$D$14&lt;&gt;"None"),'summary lookup and rates'!$C$5,0)</f>
        <v>0</v>
      </c>
      <c r="F120" s="122">
        <f>calculations!U42</f>
        <v>0</v>
      </c>
      <c r="G120" s="130">
        <f>IF(AND($D$15&lt;&gt;"None",calculations!E42&lt;&gt;0),'summary lookup and rates'!$C$6,0)</f>
        <v>0</v>
      </c>
      <c r="H120" s="122">
        <f>calculations!V42</f>
        <v>0</v>
      </c>
      <c r="I120" s="123">
        <f t="shared" si="0"/>
        <v>0</v>
      </c>
      <c r="J120" s="124"/>
      <c r="K120" s="118">
        <f>IF('group input'!D$12="None",0,IF(calculations!F92&gt;0,calculations!F92,0))</f>
        <v>0</v>
      </c>
      <c r="L120" s="119">
        <f>IF('group input'!D$12="None",0,IF(calculations!D92&gt;0,calculations!D92,0))</f>
        <v>0</v>
      </c>
      <c r="M120" s="120">
        <f>IF('group input'!D$12="None",0,IF(calculations!T92, calculations!T92,0))</f>
        <v>0</v>
      </c>
      <c r="N120" s="130">
        <f>IF(AND(calculations!E92&lt;&gt;0,$D$14&lt;&gt;"None"),'summary lookup and rates'!$C$5,0)</f>
        <v>0</v>
      </c>
      <c r="O120" s="125">
        <f>calculations!U92</f>
        <v>0</v>
      </c>
      <c r="P120" s="132">
        <f>IF(AND($D$15&lt;&gt;"None",calculations!E92&lt;&gt;0),'summary lookup and rates'!$C$6,0)</f>
        <v>0</v>
      </c>
      <c r="Q120" s="125">
        <f>calculations!V92</f>
        <v>0</v>
      </c>
      <c r="R120" s="127">
        <f t="shared" si="1"/>
        <v>0</v>
      </c>
    </row>
    <row r="121" spans="2:18" x14ac:dyDescent="0.3">
      <c r="B121" s="118">
        <f>IF('group input'!D$12="None",0,IF(calculations!F43&gt;0,calculations!F43,0))</f>
        <v>0</v>
      </c>
      <c r="C121" s="119">
        <f>IF('group input'!D$12="None",0,IF(calculations!D43&gt;0,calculations!D43,0))</f>
        <v>0</v>
      </c>
      <c r="D121" s="120">
        <f>IF('group input'!D$12="None",0,IF(calculations!T43, calculations!T43,0))</f>
        <v>0</v>
      </c>
      <c r="E121" s="130">
        <f>IF(AND(calculations!E43&lt;&gt;0,$D$14&lt;&gt;"None"),'summary lookup and rates'!$C$5,0)</f>
        <v>0</v>
      </c>
      <c r="F121" s="122">
        <f>calculations!U43</f>
        <v>0</v>
      </c>
      <c r="G121" s="130">
        <f>IF(AND($D$15&lt;&gt;"None",calculations!E43&lt;&gt;0),'summary lookup and rates'!$C$6,0)</f>
        <v>0</v>
      </c>
      <c r="H121" s="122">
        <f>calculations!V43</f>
        <v>0</v>
      </c>
      <c r="I121" s="123">
        <f t="shared" si="0"/>
        <v>0</v>
      </c>
      <c r="J121" s="124"/>
      <c r="K121" s="118">
        <f>IF('group input'!D$12="None",0,IF(calculations!F93&gt;0,calculations!F93,0))</f>
        <v>0</v>
      </c>
      <c r="L121" s="119">
        <f>IF('group input'!D$12="None",0,IF(calculations!D93&gt;0,calculations!D93,0))</f>
        <v>0</v>
      </c>
      <c r="M121" s="120">
        <f>IF('group input'!D$12="None",0,IF(calculations!T93, calculations!T93,0))</f>
        <v>0</v>
      </c>
      <c r="N121" s="130">
        <f>IF(AND(calculations!E93&lt;&gt;0,$D$14&lt;&gt;"None"),'summary lookup and rates'!$C$5,0)</f>
        <v>0</v>
      </c>
      <c r="O121" s="125">
        <f>calculations!U93</f>
        <v>0</v>
      </c>
      <c r="P121" s="132">
        <f>IF(AND($D$15&lt;&gt;"None",calculations!E93&lt;&gt;0),'summary lookup and rates'!$C$6,0)</f>
        <v>0</v>
      </c>
      <c r="Q121" s="125">
        <f>calculations!V93</f>
        <v>0</v>
      </c>
      <c r="R121" s="127">
        <f t="shared" si="1"/>
        <v>0</v>
      </c>
    </row>
    <row r="122" spans="2:18" x14ac:dyDescent="0.3">
      <c r="B122" s="118">
        <f>IF('group input'!D$12="None",0,IF(calculations!F44&gt;0,calculations!F44,0))</f>
        <v>0</v>
      </c>
      <c r="C122" s="119">
        <f>IF('group input'!D$12="None",0,IF(calculations!D44&gt;0,calculations!D44,0))</f>
        <v>0</v>
      </c>
      <c r="D122" s="120">
        <f>IF('group input'!D$12="None",0,IF(calculations!T44, calculations!T44,0))</f>
        <v>0</v>
      </c>
      <c r="E122" s="130">
        <f>IF(AND(calculations!E44&lt;&gt;0,$D$14&lt;&gt;"None"),'summary lookup and rates'!$C$5,0)</f>
        <v>0</v>
      </c>
      <c r="F122" s="122">
        <f>calculations!U44</f>
        <v>0</v>
      </c>
      <c r="G122" s="130">
        <f>IF(AND($D$15&lt;&gt;"None",calculations!E44&lt;&gt;0),'summary lookup and rates'!$C$6,0)</f>
        <v>0</v>
      </c>
      <c r="H122" s="122">
        <f>calculations!V44</f>
        <v>0</v>
      </c>
      <c r="I122" s="123">
        <f t="shared" si="0"/>
        <v>0</v>
      </c>
      <c r="J122" s="124"/>
      <c r="K122" s="118">
        <f>IF('group input'!D$12="None",0,IF(calculations!F94&gt;0,calculations!F94,0))</f>
        <v>0</v>
      </c>
      <c r="L122" s="119">
        <f>IF('group input'!D$12="None",0,IF(calculations!D94&gt;0,calculations!D94,0))</f>
        <v>0</v>
      </c>
      <c r="M122" s="120">
        <f>IF('group input'!D$12="None",0,IF(calculations!T94, calculations!T94,0))</f>
        <v>0</v>
      </c>
      <c r="N122" s="130">
        <f>IF(AND(calculations!E94&lt;&gt;0,$D$14&lt;&gt;"None"),'summary lookup and rates'!$C$5,0)</f>
        <v>0</v>
      </c>
      <c r="O122" s="125">
        <f>calculations!U94</f>
        <v>0</v>
      </c>
      <c r="P122" s="132">
        <f>IF(AND($D$15&lt;&gt;"None",calculations!E94&lt;&gt;0),'summary lookup and rates'!$C$6,0)</f>
        <v>0</v>
      </c>
      <c r="Q122" s="125">
        <f>calculations!V94</f>
        <v>0</v>
      </c>
      <c r="R122" s="127">
        <f t="shared" si="1"/>
        <v>0</v>
      </c>
    </row>
    <row r="123" spans="2:18" x14ac:dyDescent="0.3">
      <c r="B123" s="118">
        <f>IF('group input'!D$12="None",0,IF(calculations!F45&gt;0,calculations!F45,0))</f>
        <v>0</v>
      </c>
      <c r="C123" s="119">
        <f>IF('group input'!D$12="None",0,IF(calculations!D45&gt;0,calculations!D45,0))</f>
        <v>0</v>
      </c>
      <c r="D123" s="120">
        <f>IF('group input'!D$12="None",0,IF(calculations!T45, calculations!T45,0))</f>
        <v>0</v>
      </c>
      <c r="E123" s="130">
        <f>IF(AND(calculations!E45&lt;&gt;0,$D$14&lt;&gt;"None"),'summary lookup and rates'!$C$5,0)</f>
        <v>0</v>
      </c>
      <c r="F123" s="122">
        <f>calculations!U45</f>
        <v>0</v>
      </c>
      <c r="G123" s="130">
        <f>IF(AND($D$15&lt;&gt;"None",calculations!E45&lt;&gt;0),'summary lookup and rates'!$C$6,0)</f>
        <v>0</v>
      </c>
      <c r="H123" s="122">
        <f>calculations!V45</f>
        <v>0</v>
      </c>
      <c r="I123" s="123">
        <f t="shared" si="0"/>
        <v>0</v>
      </c>
      <c r="J123" s="124"/>
      <c r="K123" s="118">
        <f>IF('group input'!D$12="None",0,IF(calculations!F95&gt;0,calculations!F95,0))</f>
        <v>0</v>
      </c>
      <c r="L123" s="119">
        <f>IF('group input'!D$12="None",0,IF(calculations!D95&gt;0,calculations!D95,0))</f>
        <v>0</v>
      </c>
      <c r="M123" s="120">
        <f>IF('group input'!D$12="None",0,IF(calculations!T95, calculations!T95,0))</f>
        <v>0</v>
      </c>
      <c r="N123" s="130">
        <f>IF(AND(calculations!E95&lt;&gt;0,$D$14&lt;&gt;"None"),'summary lookup and rates'!$C$5,0)</f>
        <v>0</v>
      </c>
      <c r="O123" s="125">
        <f>calculations!U95</f>
        <v>0</v>
      </c>
      <c r="P123" s="132">
        <f>IF(AND($D$15&lt;&gt;"None",calculations!E95&lt;&gt;0),'summary lookup and rates'!$C$6,0)</f>
        <v>0</v>
      </c>
      <c r="Q123" s="125">
        <f>calculations!V95</f>
        <v>0</v>
      </c>
      <c r="R123" s="127">
        <f t="shared" si="1"/>
        <v>0</v>
      </c>
    </row>
    <row r="124" spans="2:18" x14ac:dyDescent="0.3">
      <c r="B124" s="118">
        <f>IF('group input'!D$12="None",0,IF(calculations!F46&gt;0,calculations!F46,0))</f>
        <v>0</v>
      </c>
      <c r="C124" s="119">
        <f>IF('group input'!D$12="None",0,IF(calculations!D46&gt;0,calculations!D46,0))</f>
        <v>0</v>
      </c>
      <c r="D124" s="120">
        <f>IF('group input'!D$12="None",0,IF(calculations!T46, calculations!T46,0))</f>
        <v>0</v>
      </c>
      <c r="E124" s="130">
        <f>IF(AND(calculations!E46&lt;&gt;0,$D$14&lt;&gt;"None"),'summary lookup and rates'!$C$5,0)</f>
        <v>0</v>
      </c>
      <c r="F124" s="122">
        <f>calculations!U46</f>
        <v>0</v>
      </c>
      <c r="G124" s="130">
        <f>IF(AND($D$15&lt;&gt;"None",calculations!E46&lt;&gt;0),'summary lookup and rates'!$C$6,0)</f>
        <v>0</v>
      </c>
      <c r="H124" s="122">
        <f>calculations!V46</f>
        <v>0</v>
      </c>
      <c r="I124" s="123">
        <f t="shared" si="0"/>
        <v>0</v>
      </c>
      <c r="J124" s="124"/>
      <c r="K124" s="118">
        <f>IF('group input'!D$12="None",0,IF(calculations!F96&gt;0,calculations!F96,0))</f>
        <v>0</v>
      </c>
      <c r="L124" s="119">
        <f>IF('group input'!D$12="None",0,IF(calculations!D96&gt;0,calculations!D96,0))</f>
        <v>0</v>
      </c>
      <c r="M124" s="120">
        <f>IF('group input'!D$12="None",0,IF(calculations!T96, calculations!T96,0))</f>
        <v>0</v>
      </c>
      <c r="N124" s="130">
        <f>IF(AND(calculations!E96&lt;&gt;0,$D$14&lt;&gt;"None"),'summary lookup and rates'!$C$5,0)</f>
        <v>0</v>
      </c>
      <c r="O124" s="125">
        <f>calculations!U96</f>
        <v>0</v>
      </c>
      <c r="P124" s="132">
        <f>IF(AND($D$15&lt;&gt;"None",calculations!E96&lt;&gt;0),'summary lookup and rates'!$C$6,0)</f>
        <v>0</v>
      </c>
      <c r="Q124" s="125">
        <f>calculations!V96</f>
        <v>0</v>
      </c>
      <c r="R124" s="127">
        <f t="shared" si="1"/>
        <v>0</v>
      </c>
    </row>
    <row r="125" spans="2:18" x14ac:dyDescent="0.3">
      <c r="B125" s="118">
        <f>IF('group input'!D$12="None",0,IF(calculations!F47&gt;0,calculations!F47,0))</f>
        <v>0</v>
      </c>
      <c r="C125" s="119">
        <f>IF('group input'!D$12="None",0,IF(calculations!D47&gt;0,calculations!D47,0))</f>
        <v>0</v>
      </c>
      <c r="D125" s="120">
        <f>IF('group input'!D$12="None",0,IF(calculations!T47, calculations!T47,0))</f>
        <v>0</v>
      </c>
      <c r="E125" s="130">
        <f>IF(AND(calculations!E47&lt;&gt;0,$D$14&lt;&gt;"None"),'summary lookup and rates'!$C$5,0)</f>
        <v>0</v>
      </c>
      <c r="F125" s="122">
        <f>calculations!U47</f>
        <v>0</v>
      </c>
      <c r="G125" s="130">
        <f>IF(AND($D$15&lt;&gt;"None",calculations!E47&lt;&gt;0),'summary lookup and rates'!$C$6,0)</f>
        <v>0</v>
      </c>
      <c r="H125" s="122">
        <f>calculations!V47</f>
        <v>0</v>
      </c>
      <c r="I125" s="123">
        <f t="shared" si="0"/>
        <v>0</v>
      </c>
      <c r="J125" s="124"/>
      <c r="K125" s="118">
        <f>IF('group input'!D$12="None",0,IF(calculations!F97&gt;0,calculations!F97,0))</f>
        <v>0</v>
      </c>
      <c r="L125" s="119">
        <f>IF('group input'!D$12="None",0,IF(calculations!D97&gt;0,calculations!D97,0))</f>
        <v>0</v>
      </c>
      <c r="M125" s="120">
        <f>IF('group input'!D$12="None",0,IF(calculations!T97, calculations!T97,0))</f>
        <v>0</v>
      </c>
      <c r="N125" s="130">
        <f>IF(AND(calculations!E97&lt;&gt;0,$D$14&lt;&gt;"None"),'summary lookup and rates'!$C$5,0)</f>
        <v>0</v>
      </c>
      <c r="O125" s="125">
        <f>calculations!U97</f>
        <v>0</v>
      </c>
      <c r="P125" s="132">
        <f>IF(AND($D$15&lt;&gt;"None",calculations!E97&lt;&gt;0),'summary lookup and rates'!$C$6,0)</f>
        <v>0</v>
      </c>
      <c r="Q125" s="125">
        <f>calculations!V97</f>
        <v>0</v>
      </c>
      <c r="R125" s="127">
        <f t="shared" si="1"/>
        <v>0</v>
      </c>
    </row>
    <row r="126" spans="2:18" x14ac:dyDescent="0.3">
      <c r="B126" s="118">
        <f>IF('group input'!D$12="None",0,IF(calculations!F48&gt;0,calculations!F48,0))</f>
        <v>0</v>
      </c>
      <c r="C126" s="119">
        <f>IF('group input'!D$12="None",0,IF(calculations!D48&gt;0,calculations!D48,0))</f>
        <v>0</v>
      </c>
      <c r="D126" s="120">
        <f>IF('group input'!D$12="None",0,IF(calculations!T48, calculations!T48,0))</f>
        <v>0</v>
      </c>
      <c r="E126" s="130">
        <f>IF(AND(calculations!E48&lt;&gt;0,$D$14&lt;&gt;"None"),'summary lookup and rates'!$C$5,0)</f>
        <v>0</v>
      </c>
      <c r="F126" s="122">
        <f>calculations!U48</f>
        <v>0</v>
      </c>
      <c r="G126" s="130">
        <f>IF(AND($D$15&lt;&gt;"None",calculations!E48&lt;&gt;0),'summary lookup and rates'!$C$6,0)</f>
        <v>0</v>
      </c>
      <c r="H126" s="122">
        <f>calculations!V48</f>
        <v>0</v>
      </c>
      <c r="I126" s="123">
        <f t="shared" si="0"/>
        <v>0</v>
      </c>
      <c r="J126" s="124"/>
      <c r="K126" s="118">
        <f>IF('group input'!D$12="None",0,IF(calculations!F98&gt;0,calculations!F98,0))</f>
        <v>0</v>
      </c>
      <c r="L126" s="119">
        <f>IF('group input'!D$12="None",0,IF(calculations!D98&gt;0,calculations!D98,0))</f>
        <v>0</v>
      </c>
      <c r="M126" s="120">
        <f>IF('group input'!D$12="None",0,IF(calculations!T98, calculations!T98,0))</f>
        <v>0</v>
      </c>
      <c r="N126" s="130">
        <f>IF(AND(calculations!E98&lt;&gt;0,$D$14&lt;&gt;"None"),'summary lookup and rates'!$C$5,0)</f>
        <v>0</v>
      </c>
      <c r="O126" s="125">
        <f>calculations!U98</f>
        <v>0</v>
      </c>
      <c r="P126" s="132">
        <f>IF(AND($D$15&lt;&gt;"None",calculations!E98&lt;&gt;0),'summary lookup and rates'!$C$6,0)</f>
        <v>0</v>
      </c>
      <c r="Q126" s="125">
        <f>calculations!V98</f>
        <v>0</v>
      </c>
      <c r="R126" s="127">
        <f t="shared" si="1"/>
        <v>0</v>
      </c>
    </row>
    <row r="127" spans="2:18" x14ac:dyDescent="0.3">
      <c r="B127" s="118">
        <f>IF('group input'!D$12="None",0,IF(calculations!F49&gt;0,calculations!F49,0))</f>
        <v>0</v>
      </c>
      <c r="C127" s="119">
        <f>IF('group input'!D$12="None",0,IF(calculations!D49&gt;0,calculations!D49,0))</f>
        <v>0</v>
      </c>
      <c r="D127" s="120">
        <f>IF('group input'!D$12="None",0,IF(calculations!T49, calculations!T49,0))</f>
        <v>0</v>
      </c>
      <c r="E127" s="130">
        <f>IF(AND(calculations!E49&lt;&gt;0,$D$14&lt;&gt;"None"),'summary lookup and rates'!$C$5,0)</f>
        <v>0</v>
      </c>
      <c r="F127" s="122">
        <f>calculations!U49</f>
        <v>0</v>
      </c>
      <c r="G127" s="130">
        <f>IF(AND($D$15&lt;&gt;"None",calculations!E49&lt;&gt;0),'summary lookup and rates'!$C$6,0)</f>
        <v>0</v>
      </c>
      <c r="H127" s="122">
        <f>calculations!V49</f>
        <v>0</v>
      </c>
      <c r="I127" s="123">
        <f t="shared" si="0"/>
        <v>0</v>
      </c>
      <c r="J127" s="124"/>
      <c r="K127" s="118">
        <f>IF('group input'!D$12="None",0,IF(calculations!F99&gt;0,calculations!F99,0))</f>
        <v>0</v>
      </c>
      <c r="L127" s="119">
        <f>IF('group input'!D$12="None",0,IF(calculations!D99&gt;0,calculations!D99,0))</f>
        <v>0</v>
      </c>
      <c r="M127" s="120">
        <f>IF('group input'!D$12="None",0,IF(calculations!T99, calculations!T99,0))</f>
        <v>0</v>
      </c>
      <c r="N127" s="130">
        <f>IF(AND(calculations!E99&lt;&gt;0,$D$14&lt;&gt;"None"),'summary lookup and rates'!$C$5,0)</f>
        <v>0</v>
      </c>
      <c r="O127" s="125">
        <f>calculations!U99</f>
        <v>0</v>
      </c>
      <c r="P127" s="132">
        <f>IF(AND($D$15&lt;&gt;"None",calculations!E99&lt;&gt;0),'summary lookup and rates'!$C$6,0)</f>
        <v>0</v>
      </c>
      <c r="Q127" s="125">
        <f>calculations!V99</f>
        <v>0</v>
      </c>
      <c r="R127" s="127">
        <f t="shared" si="1"/>
        <v>0</v>
      </c>
    </row>
    <row r="128" spans="2:18" x14ac:dyDescent="0.3">
      <c r="B128" s="118">
        <f>IF('group input'!D$12="None",0,IF(calculations!F50&gt;0,calculations!F50,0))</f>
        <v>0</v>
      </c>
      <c r="C128" s="119">
        <f>IF('group input'!D$12="None",0,IF(calculations!D50&gt;0,calculations!D50,0))</f>
        <v>0</v>
      </c>
      <c r="D128" s="120">
        <f>IF('group input'!D$12="None",0,IF(calculations!T50, calculations!T50,0))</f>
        <v>0</v>
      </c>
      <c r="E128" s="130">
        <f>IF(AND(calculations!E50&lt;&gt;0,$D$14&lt;&gt;"None"),'summary lookup and rates'!$C$5,0)</f>
        <v>0</v>
      </c>
      <c r="F128" s="122">
        <f>calculations!U50</f>
        <v>0</v>
      </c>
      <c r="G128" s="130">
        <f>IF(AND($D$15&lt;&gt;"None",calculations!E50&lt;&gt;0),'summary lookup and rates'!$C$6,0)</f>
        <v>0</v>
      </c>
      <c r="H128" s="122">
        <f>calculations!V50</f>
        <v>0</v>
      </c>
      <c r="I128" s="123">
        <f t="shared" si="0"/>
        <v>0</v>
      </c>
      <c r="J128" s="124"/>
      <c r="K128" s="118">
        <f>IF('group input'!D$12="None",0,IF(calculations!F100&gt;0,calculations!F100,0))</f>
        <v>0</v>
      </c>
      <c r="L128" s="119">
        <f>IF('group input'!D$12="None",0,IF(calculations!D100&gt;0,calculations!D100,0))</f>
        <v>0</v>
      </c>
      <c r="M128" s="120">
        <f>IF('group input'!D$12="None",0,IF(calculations!T100, calculations!T100,0))</f>
        <v>0</v>
      </c>
      <c r="N128" s="130">
        <f>IF(AND(calculations!E100&lt;&gt;0,$D$14&lt;&gt;"None"),'summary lookup and rates'!$C$5,0)</f>
        <v>0</v>
      </c>
      <c r="O128" s="125">
        <f>calculations!U100</f>
        <v>0</v>
      </c>
      <c r="P128" s="132">
        <f>IF(AND($D$15&lt;&gt;"None",calculations!E100&lt;&gt;0),'summary lookup and rates'!$C$6,0)</f>
        <v>0</v>
      </c>
      <c r="Q128" s="125">
        <f>calculations!V100</f>
        <v>0</v>
      </c>
      <c r="R128" s="127">
        <f t="shared" si="1"/>
        <v>0</v>
      </c>
    </row>
    <row r="129" spans="2:18" x14ac:dyDescent="0.3">
      <c r="B129" s="118">
        <f>IF('group input'!D$12="None",0,IF(calculations!F51&gt;0,calculations!F51,0))</f>
        <v>0</v>
      </c>
      <c r="C129" s="119">
        <f>IF('group input'!D$12="None",0,IF(calculations!D51&gt;0,calculations!D51,0))</f>
        <v>0</v>
      </c>
      <c r="D129" s="120">
        <f>IF('group input'!D$12="None",0,IF(calculations!T51, calculations!T51,0))</f>
        <v>0</v>
      </c>
      <c r="E129" s="130">
        <f>IF(AND(calculations!E51&lt;&gt;0,$D$14&lt;&gt;"None"),'summary lookup and rates'!$C$5,0)</f>
        <v>0</v>
      </c>
      <c r="F129" s="122">
        <f>calculations!U51</f>
        <v>0</v>
      </c>
      <c r="G129" s="130">
        <f>IF(AND($D$15&lt;&gt;"None",calculations!E51&lt;&gt;0),'summary lookup and rates'!$C$6,0)</f>
        <v>0</v>
      </c>
      <c r="H129" s="122">
        <f>calculations!V51</f>
        <v>0</v>
      </c>
      <c r="I129" s="123">
        <f t="shared" si="0"/>
        <v>0</v>
      </c>
      <c r="J129" s="124"/>
      <c r="K129" s="118">
        <f>IF('group input'!D$12="None",0,IF(calculations!F101&gt;0,calculations!F101,0))</f>
        <v>0</v>
      </c>
      <c r="L129" s="119">
        <f>IF('group input'!D$12="None",0,IF(calculations!D101&gt;0,calculations!D101,0))</f>
        <v>0</v>
      </c>
      <c r="M129" s="120">
        <f>IF('group input'!D$12="None",0,IF(calculations!T101, calculations!T101,0))</f>
        <v>0</v>
      </c>
      <c r="N129" s="130">
        <f>IF(AND(calculations!E101&lt;&gt;0,$D$14&lt;&gt;"None"),'summary lookup and rates'!$C$5,0)</f>
        <v>0</v>
      </c>
      <c r="O129" s="125">
        <f>calculations!U101</f>
        <v>0</v>
      </c>
      <c r="P129" s="132">
        <f>IF(AND($D$15&lt;&gt;"None",calculations!E101&lt;&gt;0),'summary lookup and rates'!$C$6,0)</f>
        <v>0</v>
      </c>
      <c r="Q129" s="125">
        <f>calculations!V101</f>
        <v>0</v>
      </c>
      <c r="R129" s="127">
        <f t="shared" si="1"/>
        <v>0</v>
      </c>
    </row>
    <row r="130" spans="2:18" x14ac:dyDescent="0.3">
      <c r="B130" s="118">
        <f>IF('group input'!D$12="None",0,IF(calculations!F52&gt;0,calculations!F52,0))</f>
        <v>0</v>
      </c>
      <c r="C130" s="119">
        <f>IF('group input'!D$12="None",0,IF(calculations!D52&gt;0,calculations!D52,0))</f>
        <v>0</v>
      </c>
      <c r="D130" s="120">
        <f>IF('group input'!D$12="None",0,IF(calculations!T52, calculations!T52,0))</f>
        <v>0</v>
      </c>
      <c r="E130" s="130">
        <f>IF(AND(calculations!E52&lt;&gt;0,$D$14&lt;&gt;"None"),'summary lookup and rates'!$C$5,0)</f>
        <v>0</v>
      </c>
      <c r="F130" s="122">
        <f>calculations!U52</f>
        <v>0</v>
      </c>
      <c r="G130" s="130">
        <f>IF(AND($D$15&lt;&gt;"None",calculations!E52&lt;&gt;0),'summary lookup and rates'!$C$6,0)</f>
        <v>0</v>
      </c>
      <c r="H130" s="122">
        <f>calculations!V52</f>
        <v>0</v>
      </c>
      <c r="I130" s="123">
        <f t="shared" si="0"/>
        <v>0</v>
      </c>
      <c r="J130" s="124"/>
      <c r="K130" s="118">
        <f>IF('group input'!D$12="None",0,IF(calculations!F102&gt;0,calculations!F102,0))</f>
        <v>0</v>
      </c>
      <c r="L130" s="119">
        <f>IF('group input'!D$12="None",0,IF(calculations!D102&gt;0,calculations!D102,0))</f>
        <v>0</v>
      </c>
      <c r="M130" s="120">
        <f>IF('group input'!D$12="None",0,IF(calculations!T102, calculations!T102,0))</f>
        <v>0</v>
      </c>
      <c r="N130" s="130">
        <f>IF(AND(calculations!E102&lt;&gt;0,$D$14&lt;&gt;"None"),'summary lookup and rates'!$C$5,0)</f>
        <v>0</v>
      </c>
      <c r="O130" s="125">
        <f>calculations!U102</f>
        <v>0</v>
      </c>
      <c r="P130" s="132">
        <f>IF(AND($D$15&lt;&gt;"None",calculations!E102&lt;&gt;0),'summary lookup and rates'!$C$6,0)</f>
        <v>0</v>
      </c>
      <c r="Q130" s="125">
        <f>calculations!V102</f>
        <v>0</v>
      </c>
      <c r="R130" s="127">
        <f t="shared" si="1"/>
        <v>0</v>
      </c>
    </row>
    <row r="131" spans="2:18" x14ac:dyDescent="0.3">
      <c r="L131" s="24"/>
      <c r="M131" s="33"/>
    </row>
    <row r="132" spans="2:18" x14ac:dyDescent="0.3">
      <c r="B132" s="34"/>
      <c r="C132" s="35" t="s">
        <v>60</v>
      </c>
      <c r="D132" s="34"/>
      <c r="E132" s="34"/>
      <c r="F132" s="34"/>
      <c r="G132" s="34"/>
    </row>
    <row r="133" spans="2:18" x14ac:dyDescent="0.3">
      <c r="B133" s="34"/>
      <c r="C133" s="34"/>
      <c r="D133" s="34"/>
      <c r="E133" s="36" t="s">
        <v>61</v>
      </c>
      <c r="F133" s="114">
        <f>SUM(F81:F130,O81:O130)</f>
        <v>0</v>
      </c>
      <c r="G133" s="34"/>
    </row>
    <row r="134" spans="2:18" x14ac:dyDescent="0.3">
      <c r="B134" s="34"/>
      <c r="C134" s="34"/>
      <c r="D134" s="34"/>
      <c r="E134" s="36" t="s">
        <v>62</v>
      </c>
      <c r="F134" s="114">
        <f>SUM(H81:H130,Q81:Q130)</f>
        <v>0</v>
      </c>
      <c r="G134" s="34"/>
    </row>
    <row r="135" spans="2:18" ht="15" thickBot="1" x14ac:dyDescent="0.35">
      <c r="B135" s="34"/>
      <c r="C135" s="34"/>
      <c r="D135" s="34"/>
      <c r="E135" s="36" t="s">
        <v>63</v>
      </c>
      <c r="F135" s="115">
        <f>SUM(F133:F134)</f>
        <v>0</v>
      </c>
      <c r="G135" s="34"/>
    </row>
    <row r="136" spans="2:18" ht="15" thickTop="1" x14ac:dyDescent="0.3"/>
    <row r="141" spans="2:18" x14ac:dyDescent="0.3">
      <c r="B141" s="15" t="s">
        <v>64</v>
      </c>
      <c r="C141" s="16"/>
      <c r="D141" s="16"/>
      <c r="E141" s="16"/>
      <c r="F141" s="16"/>
      <c r="G141" s="16"/>
      <c r="H141" s="16"/>
      <c r="I141" s="66"/>
      <c r="J141" s="66"/>
      <c r="K141" s="66"/>
      <c r="L141" s="66"/>
      <c r="M141" s="66"/>
      <c r="N141" s="66"/>
      <c r="O141" s="66"/>
      <c r="P141" s="66"/>
      <c r="Q141" s="66"/>
      <c r="R141" s="66"/>
    </row>
    <row r="143" spans="2:18" ht="15" thickBot="1" x14ac:dyDescent="0.35">
      <c r="B143" s="1" t="s">
        <v>171</v>
      </c>
    </row>
    <row r="144" spans="2:18" ht="15" thickBot="1" x14ac:dyDescent="0.35">
      <c r="B144" s="5" t="s">
        <v>65</v>
      </c>
      <c r="D144" s="82" t="str">
        <f>'group input'!D18</f>
        <v>No</v>
      </c>
    </row>
    <row r="146" spans="2:8" ht="27.6" x14ac:dyDescent="0.3">
      <c r="B146" s="27" t="s">
        <v>53</v>
      </c>
      <c r="C146" s="28" t="s">
        <v>54</v>
      </c>
      <c r="D146" s="29" t="s">
        <v>66</v>
      </c>
      <c r="F146" s="37" t="s">
        <v>53</v>
      </c>
      <c r="G146" s="28" t="s">
        <v>54</v>
      </c>
      <c r="H146" s="30" t="s">
        <v>66</v>
      </c>
    </row>
    <row r="147" spans="2:8" x14ac:dyDescent="0.3">
      <c r="B147" s="118">
        <f>IF('group input'!D$18="No",0,IF(calculations!F3&gt;0,calculations!F3,0))</f>
        <v>0</v>
      </c>
      <c r="C147" s="118">
        <f>IF('group input'!D$18="No",0,IF(calculations!D3&gt;0,calculations!D3,0))</f>
        <v>0</v>
      </c>
      <c r="D147" s="130">
        <f>IF(C147&gt;0,'summary lookup and rates'!C$7,0)</f>
        <v>0</v>
      </c>
      <c r="E147" s="131"/>
      <c r="F147" s="118">
        <f>IF('group input'!D$18="No",0,IF(calculations!F53&gt;0,calculations!F53,0))</f>
        <v>0</v>
      </c>
      <c r="G147" s="118">
        <f>IF('group input'!D$18="No",0,IF(calculations!D53&gt;0,calculations!D53,0))</f>
        <v>0</v>
      </c>
      <c r="H147" s="132">
        <f>IF(F147&gt;0,'summary lookup and rates'!C$7,0)</f>
        <v>0</v>
      </c>
    </row>
    <row r="148" spans="2:8" x14ac:dyDescent="0.3">
      <c r="B148" s="118">
        <f>IF('group input'!D$18="No",0,IF(calculations!F4&gt;0,calculations!F4,0))</f>
        <v>0</v>
      </c>
      <c r="C148" s="118">
        <f>IF('group input'!D$18="No",0,IF(calculations!D4&gt;0,calculations!D4,0))</f>
        <v>0</v>
      </c>
      <c r="D148" s="130">
        <f>IF(C148&gt;0,'summary lookup and rates'!C$7,0)</f>
        <v>0</v>
      </c>
      <c r="E148" s="131"/>
      <c r="F148" s="118">
        <f>IF('group input'!D$18="No",0,IF(calculations!F54&gt;0,calculations!F54,0))</f>
        <v>0</v>
      </c>
      <c r="G148" s="118">
        <f>IF('group input'!D$18="No",0,IF(calculations!D54&gt;0,calculations!D54,0))</f>
        <v>0</v>
      </c>
      <c r="H148" s="132">
        <f>IF(F148&gt;0,'summary lookup and rates'!C$7,0)</f>
        <v>0</v>
      </c>
    </row>
    <row r="149" spans="2:8" x14ac:dyDescent="0.3">
      <c r="B149" s="118">
        <f>IF('group input'!D$18="No",0,IF(calculations!F5&gt;0,calculations!F5,0))</f>
        <v>0</v>
      </c>
      <c r="C149" s="118">
        <f>IF('group input'!D$18="No",0,IF(calculations!D5&gt;0,calculations!D5,0))</f>
        <v>0</v>
      </c>
      <c r="D149" s="130">
        <f>IF(C149&gt;0,'summary lookup and rates'!C$7,0)</f>
        <v>0</v>
      </c>
      <c r="E149" s="131"/>
      <c r="F149" s="118">
        <f>IF('group input'!D$18="No",0,IF(calculations!F55&gt;0,calculations!F55,0))</f>
        <v>0</v>
      </c>
      <c r="G149" s="118">
        <f>IF('group input'!D$18="No",0,IF(calculations!D55&gt;0,calculations!D55,0))</f>
        <v>0</v>
      </c>
      <c r="H149" s="132">
        <f>IF(F149&gt;0,'summary lookup and rates'!C$7,0)</f>
        <v>0</v>
      </c>
    </row>
    <row r="150" spans="2:8" x14ac:dyDescent="0.3">
      <c r="B150" s="118">
        <f>IF('group input'!D$18="No",0,IF(calculations!F6&gt;0,calculations!F6,0))</f>
        <v>0</v>
      </c>
      <c r="C150" s="118">
        <f>IF('group input'!D$18="No",0,IF(calculations!D6&gt;0,calculations!D6,0))</f>
        <v>0</v>
      </c>
      <c r="D150" s="130">
        <f>IF(C150&gt;0,'summary lookup and rates'!C$7,0)</f>
        <v>0</v>
      </c>
      <c r="E150" s="131"/>
      <c r="F150" s="118">
        <f>IF('group input'!D$18="No",0,IF(calculations!F56&gt;0,calculations!F56,0))</f>
        <v>0</v>
      </c>
      <c r="G150" s="118">
        <f>IF('group input'!D$18="No",0,IF(calculations!D56&gt;0,calculations!D56,0))</f>
        <v>0</v>
      </c>
      <c r="H150" s="132">
        <f>IF(F150&gt;0,'summary lookup and rates'!C$7,0)</f>
        <v>0</v>
      </c>
    </row>
    <row r="151" spans="2:8" x14ac:dyDescent="0.3">
      <c r="B151" s="118">
        <f>IF('group input'!D$18="No",0,IF(calculations!F7&gt;0,calculations!F7,0))</f>
        <v>0</v>
      </c>
      <c r="C151" s="118">
        <f>IF('group input'!D$18="No",0,IF(calculations!D7&gt;0,calculations!D7,0))</f>
        <v>0</v>
      </c>
      <c r="D151" s="130">
        <f>IF(C151&gt;0,'summary lookup and rates'!C$7,0)</f>
        <v>0</v>
      </c>
      <c r="E151" s="131"/>
      <c r="F151" s="118">
        <f>IF('group input'!D$18="No",0,IF(calculations!F57&gt;0,calculations!F57,0))</f>
        <v>0</v>
      </c>
      <c r="G151" s="118">
        <f>IF('group input'!D$18="No",0,IF(calculations!D57&gt;0,calculations!D57,0))</f>
        <v>0</v>
      </c>
      <c r="H151" s="132">
        <f>IF(F151&gt;0,'summary lookup and rates'!C$7,0)</f>
        <v>0</v>
      </c>
    </row>
    <row r="152" spans="2:8" x14ac:dyDescent="0.3">
      <c r="B152" s="118">
        <f>IF('group input'!D$18="No",0,IF(calculations!F8&gt;0,calculations!F8,0))</f>
        <v>0</v>
      </c>
      <c r="C152" s="118">
        <f>IF('group input'!D$18="No",0,IF(calculations!D8&gt;0,calculations!D8,0))</f>
        <v>0</v>
      </c>
      <c r="D152" s="130">
        <f>IF(C152&gt;0,'summary lookup and rates'!C$7,0)</f>
        <v>0</v>
      </c>
      <c r="E152" s="131"/>
      <c r="F152" s="118">
        <f>IF('group input'!D$18="No",0,IF(calculations!F58&gt;0,calculations!F58,0))</f>
        <v>0</v>
      </c>
      <c r="G152" s="118">
        <f>IF('group input'!D$18="No",0,IF(calculations!D58&gt;0,calculations!D58,0))</f>
        <v>0</v>
      </c>
      <c r="H152" s="132">
        <f>IF(F152&gt;0,'summary lookup and rates'!C$7,0)</f>
        <v>0</v>
      </c>
    </row>
    <row r="153" spans="2:8" x14ac:dyDescent="0.3">
      <c r="B153" s="118">
        <f>IF('group input'!D$18="No",0,IF(calculations!F9&gt;0,calculations!F9,0))</f>
        <v>0</v>
      </c>
      <c r="C153" s="118">
        <f>IF('group input'!D$18="No",0,IF(calculations!D9&gt;0,calculations!D9,0))</f>
        <v>0</v>
      </c>
      <c r="D153" s="130">
        <f>IF(C153&gt;0,'summary lookup and rates'!C$7,0)</f>
        <v>0</v>
      </c>
      <c r="E153" s="131"/>
      <c r="F153" s="118">
        <f>IF('group input'!D$18="No",0,IF(calculations!F59&gt;0,calculations!F59,0))</f>
        <v>0</v>
      </c>
      <c r="G153" s="118">
        <f>IF('group input'!D$18="No",0,IF(calculations!D59&gt;0,calculations!D59,0))</f>
        <v>0</v>
      </c>
      <c r="H153" s="132">
        <f>IF(F153&gt;0,'summary lookup and rates'!C$7,0)</f>
        <v>0</v>
      </c>
    </row>
    <row r="154" spans="2:8" x14ac:dyDescent="0.3">
      <c r="B154" s="118">
        <f>IF('group input'!D$18="No",0,IF(calculations!F10&gt;0,calculations!F10,0))</f>
        <v>0</v>
      </c>
      <c r="C154" s="118">
        <f>IF('group input'!D$18="No",0,IF(calculations!D10&gt;0,calculations!D10,0))</f>
        <v>0</v>
      </c>
      <c r="D154" s="130">
        <f>IF(C154&gt;0,'summary lookup and rates'!C$7,0)</f>
        <v>0</v>
      </c>
      <c r="E154" s="131"/>
      <c r="F154" s="118">
        <f>IF('group input'!D$18="No",0,IF(calculations!F60&gt;0,calculations!F60,0))</f>
        <v>0</v>
      </c>
      <c r="G154" s="118">
        <f>IF('group input'!D$18="No",0,IF(calculations!D60&gt;0,calculations!D60,0))</f>
        <v>0</v>
      </c>
      <c r="H154" s="132">
        <f>IF(F154&gt;0,'summary lookup and rates'!C$7,0)</f>
        <v>0</v>
      </c>
    </row>
    <row r="155" spans="2:8" x14ac:dyDescent="0.3">
      <c r="B155" s="118">
        <f>IF('group input'!D$18="No",0,IF(calculations!F11&gt;0,calculations!F11,0))</f>
        <v>0</v>
      </c>
      <c r="C155" s="118">
        <f>IF('group input'!D$18="No",0,IF(calculations!D11&gt;0,calculations!D11,0))</f>
        <v>0</v>
      </c>
      <c r="D155" s="130">
        <f>IF(C155&gt;0,'summary lookup and rates'!C$7,0)</f>
        <v>0</v>
      </c>
      <c r="E155" s="131"/>
      <c r="F155" s="118">
        <f>IF('group input'!D$18="No",0,IF(calculations!F61&gt;0,calculations!F61,0))</f>
        <v>0</v>
      </c>
      <c r="G155" s="118">
        <f>IF('group input'!D$18="No",0,IF(calculations!D61&gt;0,calculations!D61,0))</f>
        <v>0</v>
      </c>
      <c r="H155" s="132">
        <f>IF(F155&gt;0,'summary lookup and rates'!C$7,0)</f>
        <v>0</v>
      </c>
    </row>
    <row r="156" spans="2:8" x14ac:dyDescent="0.3">
      <c r="B156" s="118">
        <f>IF('group input'!D$18="No",0,IF(calculations!F12&gt;0,calculations!F12,0))</f>
        <v>0</v>
      </c>
      <c r="C156" s="118">
        <f>IF('group input'!D$18="No",0,IF(calculations!D12&gt;0,calculations!D12,0))</f>
        <v>0</v>
      </c>
      <c r="D156" s="130">
        <f>IF(C156&gt;0,'summary lookup and rates'!C$7,0)</f>
        <v>0</v>
      </c>
      <c r="E156" s="131"/>
      <c r="F156" s="118">
        <f>IF('group input'!D$18="No",0,IF(calculations!F62&gt;0,calculations!F62,0))</f>
        <v>0</v>
      </c>
      <c r="G156" s="118">
        <f>IF('group input'!D$18="No",0,IF(calculations!D62&gt;0,calculations!D62,0))</f>
        <v>0</v>
      </c>
      <c r="H156" s="132">
        <f>IF(F156&gt;0,'summary lookup and rates'!C$7,0)</f>
        <v>0</v>
      </c>
    </row>
    <row r="157" spans="2:8" x14ac:dyDescent="0.3">
      <c r="B157" s="118">
        <f>IF('group input'!D$18="No",0,IF(calculations!F13&gt;0,calculations!F13,0))</f>
        <v>0</v>
      </c>
      <c r="C157" s="118">
        <f>IF('group input'!D$18="No",0,IF(calculations!D13&gt;0,calculations!D13,0))</f>
        <v>0</v>
      </c>
      <c r="D157" s="130">
        <f>IF(C157&gt;0,'summary lookup and rates'!C$7,0)</f>
        <v>0</v>
      </c>
      <c r="E157" s="131"/>
      <c r="F157" s="118">
        <f>IF('group input'!D$18="No",0,IF(calculations!F63&gt;0,calculations!F63,0))</f>
        <v>0</v>
      </c>
      <c r="G157" s="118">
        <f>IF('group input'!D$18="No",0,IF(calculations!D63&gt;0,calculations!D63,0))</f>
        <v>0</v>
      </c>
      <c r="H157" s="132">
        <f>IF(F157&gt;0,'summary lookup and rates'!C$7,0)</f>
        <v>0</v>
      </c>
    </row>
    <row r="158" spans="2:8" x14ac:dyDescent="0.3">
      <c r="B158" s="118">
        <f>IF('group input'!D$18="No",0,IF(calculations!F14&gt;0,calculations!F14,0))</f>
        <v>0</v>
      </c>
      <c r="C158" s="118">
        <f>IF('group input'!D$18="No",0,IF(calculations!D14&gt;0,calculations!D14,0))</f>
        <v>0</v>
      </c>
      <c r="D158" s="130">
        <f>IF(C158&gt;0,'summary lookup and rates'!C$7,0)</f>
        <v>0</v>
      </c>
      <c r="E158" s="131"/>
      <c r="F158" s="118">
        <f>IF('group input'!D$18="No",0,IF(calculations!F64&gt;0,calculations!F64,0))</f>
        <v>0</v>
      </c>
      <c r="G158" s="118">
        <f>IF('group input'!D$18="No",0,IF(calculations!D64&gt;0,calculations!D64,0))</f>
        <v>0</v>
      </c>
      <c r="H158" s="132">
        <f>IF(F158&gt;0,'summary lookup and rates'!C$7,0)</f>
        <v>0</v>
      </c>
    </row>
    <row r="159" spans="2:8" x14ac:dyDescent="0.3">
      <c r="B159" s="118">
        <f>IF('group input'!D$18="No",0,IF(calculations!F15&gt;0,calculations!F15,0))</f>
        <v>0</v>
      </c>
      <c r="C159" s="118">
        <f>IF('group input'!D$18="No",0,IF(calculations!D15&gt;0,calculations!D15,0))</f>
        <v>0</v>
      </c>
      <c r="D159" s="130">
        <f>IF(C159&gt;0,'summary lookup and rates'!C$7,0)</f>
        <v>0</v>
      </c>
      <c r="E159" s="131"/>
      <c r="F159" s="118">
        <f>IF('group input'!D$18="No",0,IF(calculations!F65&gt;0,calculations!F65,0))</f>
        <v>0</v>
      </c>
      <c r="G159" s="118">
        <f>IF('group input'!D$18="No",0,IF(calculations!D65&gt;0,calculations!D65,0))</f>
        <v>0</v>
      </c>
      <c r="H159" s="132">
        <f>IF(F159&gt;0,'summary lookup and rates'!C$7,0)</f>
        <v>0</v>
      </c>
    </row>
    <row r="160" spans="2:8" x14ac:dyDescent="0.3">
      <c r="B160" s="118">
        <f>IF('group input'!D$18="No",0,IF(calculations!F16&gt;0,calculations!F16,0))</f>
        <v>0</v>
      </c>
      <c r="C160" s="118">
        <f>IF('group input'!D$18="No",0,IF(calculations!D16&gt;0,calculations!D16,0))</f>
        <v>0</v>
      </c>
      <c r="D160" s="130">
        <f>IF(C160&gt;0,'summary lookup and rates'!C$7,0)</f>
        <v>0</v>
      </c>
      <c r="E160" s="131"/>
      <c r="F160" s="118">
        <f>IF('group input'!D$18="No",0,IF(calculations!F66&gt;0,calculations!F66,0))</f>
        <v>0</v>
      </c>
      <c r="G160" s="118">
        <f>IF('group input'!D$18="No",0,IF(calculations!D66&gt;0,calculations!D66,0))</f>
        <v>0</v>
      </c>
      <c r="H160" s="132">
        <f>IF(F160&gt;0,'summary lookup and rates'!C$7,0)</f>
        <v>0</v>
      </c>
    </row>
    <row r="161" spans="2:8" x14ac:dyDescent="0.3">
      <c r="B161" s="118">
        <f>IF('group input'!D$18="No",0,IF(calculations!F17&gt;0,calculations!F17,0))</f>
        <v>0</v>
      </c>
      <c r="C161" s="118">
        <f>IF('group input'!D$18="No",0,IF(calculations!D17&gt;0,calculations!D17,0))</f>
        <v>0</v>
      </c>
      <c r="D161" s="130">
        <f>IF(C161&gt;0,'summary lookup and rates'!C$7,0)</f>
        <v>0</v>
      </c>
      <c r="E161" s="131"/>
      <c r="F161" s="118">
        <f>IF('group input'!D$18="No",0,IF(calculations!F67&gt;0,calculations!F67,0))</f>
        <v>0</v>
      </c>
      <c r="G161" s="118">
        <f>IF('group input'!D$18="No",0,IF(calculations!D67&gt;0,calculations!D67,0))</f>
        <v>0</v>
      </c>
      <c r="H161" s="132">
        <f>IF(F161&gt;0,'summary lookup and rates'!C$7,0)</f>
        <v>0</v>
      </c>
    </row>
    <row r="162" spans="2:8" x14ac:dyDescent="0.3">
      <c r="B162" s="118">
        <f>IF('group input'!D$18="No",0,IF(calculations!F18&gt;0,calculations!F18,0))</f>
        <v>0</v>
      </c>
      <c r="C162" s="118">
        <f>IF('group input'!D$18="No",0,IF(calculations!D18&gt;0,calculations!D18,0))</f>
        <v>0</v>
      </c>
      <c r="D162" s="130">
        <f>IF(C162&gt;0,'summary lookup and rates'!C$7,0)</f>
        <v>0</v>
      </c>
      <c r="E162" s="131"/>
      <c r="F162" s="118">
        <f>IF('group input'!D$18="No",0,IF(calculations!F68&gt;0,calculations!F68,0))</f>
        <v>0</v>
      </c>
      <c r="G162" s="118">
        <f>IF('group input'!D$18="No",0,IF(calculations!D68&gt;0,calculations!D68,0))</f>
        <v>0</v>
      </c>
      <c r="H162" s="132">
        <f>IF(F162&gt;0,'summary lookup and rates'!C$7,0)</f>
        <v>0</v>
      </c>
    </row>
    <row r="163" spans="2:8" x14ac:dyDescent="0.3">
      <c r="B163" s="118">
        <f>IF('group input'!D$18="No",0,IF(calculations!F19&gt;0,calculations!F19,0))</f>
        <v>0</v>
      </c>
      <c r="C163" s="118">
        <f>IF('group input'!D$18="No",0,IF(calculations!D19&gt;0,calculations!D19,0))</f>
        <v>0</v>
      </c>
      <c r="D163" s="130">
        <f>IF(C163&gt;0,'summary lookup and rates'!C$7,0)</f>
        <v>0</v>
      </c>
      <c r="E163" s="131"/>
      <c r="F163" s="118">
        <f>IF('group input'!D$18="No",0,IF(calculations!F69&gt;0,calculations!F69,0))</f>
        <v>0</v>
      </c>
      <c r="G163" s="118">
        <f>IF('group input'!D$18="No",0,IF(calculations!D69&gt;0,calculations!D69,0))</f>
        <v>0</v>
      </c>
      <c r="H163" s="132">
        <f>IF(F163&gt;0,'summary lookup and rates'!C$7,0)</f>
        <v>0</v>
      </c>
    </row>
    <row r="164" spans="2:8" x14ac:dyDescent="0.3">
      <c r="B164" s="118">
        <f>IF('group input'!D$18="No",0,IF(calculations!F20&gt;0,calculations!F20,0))</f>
        <v>0</v>
      </c>
      <c r="C164" s="118">
        <f>IF('group input'!D$18="No",0,IF(calculations!D20&gt;0,calculations!D20,0))</f>
        <v>0</v>
      </c>
      <c r="D164" s="130">
        <f>IF(C164&gt;0,'summary lookup and rates'!C$7,0)</f>
        <v>0</v>
      </c>
      <c r="E164" s="131"/>
      <c r="F164" s="118">
        <f>IF('group input'!D$18="No",0,IF(calculations!F70&gt;0,calculations!F70,0))</f>
        <v>0</v>
      </c>
      <c r="G164" s="118">
        <f>IF('group input'!D$18="No",0,IF(calculations!D70&gt;0,calculations!D70,0))</f>
        <v>0</v>
      </c>
      <c r="H164" s="132">
        <f>IF(F164&gt;0,'summary lookup and rates'!C$7,0)</f>
        <v>0</v>
      </c>
    </row>
    <row r="165" spans="2:8" x14ac:dyDescent="0.3">
      <c r="B165" s="118">
        <f>IF('group input'!D$18="No",0,IF(calculations!F21&gt;0,calculations!F21,0))</f>
        <v>0</v>
      </c>
      <c r="C165" s="118">
        <f>IF('group input'!D$18="No",0,IF(calculations!D21&gt;0,calculations!D21,0))</f>
        <v>0</v>
      </c>
      <c r="D165" s="130">
        <f>IF(C165&gt;0,'summary lookup and rates'!C$7,0)</f>
        <v>0</v>
      </c>
      <c r="E165" s="131"/>
      <c r="F165" s="118">
        <f>IF('group input'!D$18="No",0,IF(calculations!F71&gt;0,calculations!F71,0))</f>
        <v>0</v>
      </c>
      <c r="G165" s="118">
        <f>IF('group input'!D$18="No",0,IF(calculations!D71&gt;0,calculations!D71,0))</f>
        <v>0</v>
      </c>
      <c r="H165" s="132">
        <f>IF(F165&gt;0,'summary lookup and rates'!C$7,0)</f>
        <v>0</v>
      </c>
    </row>
    <row r="166" spans="2:8" x14ac:dyDescent="0.3">
      <c r="B166" s="118">
        <f>IF('group input'!D$18="No",0,IF(calculations!F22&gt;0,calculations!F22,0))</f>
        <v>0</v>
      </c>
      <c r="C166" s="118">
        <f>IF('group input'!D$18="No",0,IF(calculations!D22&gt;0,calculations!D22,0))</f>
        <v>0</v>
      </c>
      <c r="D166" s="130">
        <f>IF(C166&gt;0,'summary lookup and rates'!C$7,0)</f>
        <v>0</v>
      </c>
      <c r="E166" s="131"/>
      <c r="F166" s="118">
        <f>IF('group input'!D$18="No",0,IF(calculations!F72&gt;0,calculations!F72,0))</f>
        <v>0</v>
      </c>
      <c r="G166" s="118">
        <f>IF('group input'!D$18="No",0,IF(calculations!D72&gt;0,calculations!D72,0))</f>
        <v>0</v>
      </c>
      <c r="H166" s="132">
        <f>IF(F166&gt;0,'summary lookup and rates'!C$7,0)</f>
        <v>0</v>
      </c>
    </row>
    <row r="167" spans="2:8" x14ac:dyDescent="0.3">
      <c r="B167" s="118">
        <f>IF('group input'!D$18="No",0,IF(calculations!F23&gt;0,calculations!F23,0))</f>
        <v>0</v>
      </c>
      <c r="C167" s="118">
        <f>IF('group input'!D$18="No",0,IF(calculations!D23&gt;0,calculations!D23,0))</f>
        <v>0</v>
      </c>
      <c r="D167" s="130">
        <f>IF(C167&gt;0,'summary lookup and rates'!C$7,0)</f>
        <v>0</v>
      </c>
      <c r="E167" s="131"/>
      <c r="F167" s="118">
        <f>IF('group input'!D$18="No",0,IF(calculations!F73&gt;0,calculations!F73,0))</f>
        <v>0</v>
      </c>
      <c r="G167" s="118">
        <f>IF('group input'!D$18="No",0,IF(calculations!D73&gt;0,calculations!D73,0))</f>
        <v>0</v>
      </c>
      <c r="H167" s="132">
        <f>IF(F167&gt;0,'summary lookup and rates'!C$7,0)</f>
        <v>0</v>
      </c>
    </row>
    <row r="168" spans="2:8" x14ac:dyDescent="0.3">
      <c r="B168" s="118">
        <f>IF('group input'!D$18="No",0,IF(calculations!F24&gt;0,calculations!F24,0))</f>
        <v>0</v>
      </c>
      <c r="C168" s="118">
        <f>IF('group input'!D$18="No",0,IF(calculations!D24&gt;0,calculations!D24,0))</f>
        <v>0</v>
      </c>
      <c r="D168" s="130">
        <f>IF(C168&gt;0,'summary lookup and rates'!C$7,0)</f>
        <v>0</v>
      </c>
      <c r="E168" s="131"/>
      <c r="F168" s="118">
        <f>IF('group input'!D$18="No",0,IF(calculations!F74&gt;0,calculations!F74,0))</f>
        <v>0</v>
      </c>
      <c r="G168" s="118">
        <f>IF('group input'!D$18="No",0,IF(calculations!D74&gt;0,calculations!D74,0))</f>
        <v>0</v>
      </c>
      <c r="H168" s="132">
        <f>IF(F168&gt;0,'summary lookup and rates'!C$7,0)</f>
        <v>0</v>
      </c>
    </row>
    <row r="169" spans="2:8" x14ac:dyDescent="0.3">
      <c r="B169" s="118">
        <f>IF('group input'!D$18="No",0,IF(calculations!F25&gt;0,calculations!F25,0))</f>
        <v>0</v>
      </c>
      <c r="C169" s="118">
        <f>IF('group input'!D$18="No",0,IF(calculations!D25&gt;0,calculations!D25,0))</f>
        <v>0</v>
      </c>
      <c r="D169" s="130">
        <f>IF(C169&gt;0,'summary lookup and rates'!C$7,0)</f>
        <v>0</v>
      </c>
      <c r="E169" s="131"/>
      <c r="F169" s="118">
        <f>IF('group input'!D$18="No",0,IF(calculations!F75&gt;0,calculations!F75,0))</f>
        <v>0</v>
      </c>
      <c r="G169" s="118">
        <f>IF('group input'!D$18="No",0,IF(calculations!D75&gt;0,calculations!D75,0))</f>
        <v>0</v>
      </c>
      <c r="H169" s="132">
        <f>IF(F169&gt;0,'summary lookup and rates'!C$7,0)</f>
        <v>0</v>
      </c>
    </row>
    <row r="170" spans="2:8" x14ac:dyDescent="0.3">
      <c r="B170" s="118">
        <f>IF('group input'!D$18="No",0,IF(calculations!F26&gt;0,calculations!F26,0))</f>
        <v>0</v>
      </c>
      <c r="C170" s="118">
        <f>IF('group input'!D$18="No",0,IF(calculations!D26&gt;0,calculations!D26,0))</f>
        <v>0</v>
      </c>
      <c r="D170" s="130">
        <f>IF(C170&gt;0,'summary lookup and rates'!C$7,0)</f>
        <v>0</v>
      </c>
      <c r="E170" s="131"/>
      <c r="F170" s="118">
        <f>IF('group input'!D$18="No",0,IF(calculations!F76&gt;0,calculations!F76,0))</f>
        <v>0</v>
      </c>
      <c r="G170" s="118">
        <f>IF('group input'!D$18="No",0,IF(calculations!D76&gt;0,calculations!D76,0))</f>
        <v>0</v>
      </c>
      <c r="H170" s="132">
        <f>IF(F170&gt;0,'summary lookup and rates'!C$7,0)</f>
        <v>0</v>
      </c>
    </row>
    <row r="171" spans="2:8" x14ac:dyDescent="0.3">
      <c r="B171" s="118">
        <f>IF('group input'!D$18="No",0,IF(calculations!F27&gt;0,calculations!F27,0))</f>
        <v>0</v>
      </c>
      <c r="C171" s="118">
        <f>IF('group input'!D$18="No",0,IF(calculations!D27&gt;0,calculations!D27,0))</f>
        <v>0</v>
      </c>
      <c r="D171" s="130">
        <f>IF(C171&gt;0,'summary lookup and rates'!C$7,0)</f>
        <v>0</v>
      </c>
      <c r="E171" s="131"/>
      <c r="F171" s="118">
        <f>IF('group input'!D$18="No",0,IF(calculations!F77&gt;0,calculations!F77,0))</f>
        <v>0</v>
      </c>
      <c r="G171" s="118">
        <f>IF('group input'!D$18="No",0,IF(calculations!D77&gt;0,calculations!D77,0))</f>
        <v>0</v>
      </c>
      <c r="H171" s="132">
        <f>IF(F171&gt;0,'summary lookup and rates'!C$7,0)</f>
        <v>0</v>
      </c>
    </row>
    <row r="172" spans="2:8" x14ac:dyDescent="0.3">
      <c r="B172" s="118">
        <f>IF('group input'!D$18="No",0,IF(calculations!F28&gt;0,calculations!F28,0))</f>
        <v>0</v>
      </c>
      <c r="C172" s="118">
        <f>IF('group input'!D$18="No",0,IF(calculations!D28&gt;0,calculations!D28,0))</f>
        <v>0</v>
      </c>
      <c r="D172" s="130">
        <f>IF(C172&gt;0,'summary lookup and rates'!C$7,0)</f>
        <v>0</v>
      </c>
      <c r="E172" s="131"/>
      <c r="F172" s="118">
        <f>IF('group input'!D$18="No",0,IF(calculations!F78&gt;0,calculations!F78,0))</f>
        <v>0</v>
      </c>
      <c r="G172" s="118">
        <f>IF('group input'!D$18="No",0,IF(calculations!D78&gt;0,calculations!D78,0))</f>
        <v>0</v>
      </c>
      <c r="H172" s="132">
        <f>IF(F172&gt;0,'summary lookup and rates'!C$7,0)</f>
        <v>0</v>
      </c>
    </row>
    <row r="173" spans="2:8" x14ac:dyDescent="0.3">
      <c r="B173" s="118">
        <f>IF('group input'!D$18="No",0,IF(calculations!F29&gt;0,calculations!F29,0))</f>
        <v>0</v>
      </c>
      <c r="C173" s="118">
        <f>IF('group input'!D$18="No",0,IF(calculations!D29&gt;0,calculations!D29,0))</f>
        <v>0</v>
      </c>
      <c r="D173" s="130">
        <f>IF(C173&gt;0,'summary lookup and rates'!C$7,0)</f>
        <v>0</v>
      </c>
      <c r="E173" s="131"/>
      <c r="F173" s="118">
        <f>IF('group input'!D$18="No",0,IF(calculations!F79&gt;0,calculations!F79,0))</f>
        <v>0</v>
      </c>
      <c r="G173" s="118">
        <f>IF('group input'!D$18="No",0,IF(calculations!D79&gt;0,calculations!D79,0))</f>
        <v>0</v>
      </c>
      <c r="H173" s="132">
        <f>IF(F173&gt;0,'summary lookup and rates'!C$7,0)</f>
        <v>0</v>
      </c>
    </row>
    <row r="174" spans="2:8" x14ac:dyDescent="0.3">
      <c r="B174" s="118">
        <f>IF('group input'!D$18="No",0,IF(calculations!F30&gt;0,calculations!F30,0))</f>
        <v>0</v>
      </c>
      <c r="C174" s="118">
        <f>IF('group input'!D$18="No",0,IF(calculations!D30&gt;0,calculations!D30,0))</f>
        <v>0</v>
      </c>
      <c r="D174" s="130">
        <f>IF(C174&gt;0,'summary lookup and rates'!C$7,0)</f>
        <v>0</v>
      </c>
      <c r="E174" s="131"/>
      <c r="F174" s="118">
        <f>IF('group input'!D$18="No",0,IF(calculations!F80&gt;0,calculations!F80,0))</f>
        <v>0</v>
      </c>
      <c r="G174" s="118">
        <f>IF('group input'!D$18="No",0,IF(calculations!D80&gt;0,calculations!D80,0))</f>
        <v>0</v>
      </c>
      <c r="H174" s="132">
        <f>IF(F174&gt;0,'summary lookup and rates'!C$7,0)</f>
        <v>0</v>
      </c>
    </row>
    <row r="175" spans="2:8" x14ac:dyDescent="0.3">
      <c r="B175" s="118">
        <f>IF('group input'!D$18="No",0,IF(calculations!F31&gt;0,calculations!F31,0))</f>
        <v>0</v>
      </c>
      <c r="C175" s="118">
        <f>IF('group input'!D$18="No",0,IF(calculations!D31&gt;0,calculations!D31,0))</f>
        <v>0</v>
      </c>
      <c r="D175" s="130">
        <f>IF(C175&gt;0,'summary lookup and rates'!C$7,0)</f>
        <v>0</v>
      </c>
      <c r="E175" s="131"/>
      <c r="F175" s="118">
        <f>IF('group input'!D$18="No",0,IF(calculations!F81&gt;0,calculations!F81,0))</f>
        <v>0</v>
      </c>
      <c r="G175" s="118">
        <f>IF('group input'!D$18="No",0,IF(calculations!D81&gt;0,calculations!D81,0))</f>
        <v>0</v>
      </c>
      <c r="H175" s="132">
        <f>IF(F175&gt;0,'summary lookup and rates'!C$7,0)</f>
        <v>0</v>
      </c>
    </row>
    <row r="176" spans="2:8" x14ac:dyDescent="0.3">
      <c r="B176" s="118">
        <f>IF('group input'!D$18="No",0,IF(calculations!F32&gt;0,calculations!F32,0))</f>
        <v>0</v>
      </c>
      <c r="C176" s="118">
        <f>IF('group input'!D$18="No",0,IF(calculations!D32&gt;0,calculations!D32,0))</f>
        <v>0</v>
      </c>
      <c r="D176" s="130">
        <f>IF(C176&gt;0,'summary lookup and rates'!C$7,0)</f>
        <v>0</v>
      </c>
      <c r="E176" s="131"/>
      <c r="F176" s="118">
        <f>IF('group input'!D$18="No",0,IF(calculations!F82&gt;0,calculations!F82,0))</f>
        <v>0</v>
      </c>
      <c r="G176" s="118">
        <f>IF('group input'!D$18="No",0,IF(calculations!D82&gt;0,calculations!D82,0))</f>
        <v>0</v>
      </c>
      <c r="H176" s="132">
        <f>IF(F176&gt;0,'summary lookup and rates'!C$7,0)</f>
        <v>0</v>
      </c>
    </row>
    <row r="177" spans="2:8" x14ac:dyDescent="0.3">
      <c r="B177" s="118">
        <f>IF('group input'!D$18="No",0,IF(calculations!F33&gt;0,calculations!F33,0))</f>
        <v>0</v>
      </c>
      <c r="C177" s="118">
        <f>IF('group input'!D$18="No",0,IF(calculations!D33&gt;0,calculations!D33,0))</f>
        <v>0</v>
      </c>
      <c r="D177" s="130">
        <f>IF(C177&gt;0,'summary lookup and rates'!C$7,0)</f>
        <v>0</v>
      </c>
      <c r="E177" s="131"/>
      <c r="F177" s="118">
        <f>IF('group input'!D$18="No",0,IF(calculations!F83&gt;0,calculations!F83,0))</f>
        <v>0</v>
      </c>
      <c r="G177" s="118">
        <f>IF('group input'!D$18="No",0,IF(calculations!D83&gt;0,calculations!D83,0))</f>
        <v>0</v>
      </c>
      <c r="H177" s="132">
        <f>IF(F177&gt;0,'summary lookup and rates'!C$7,0)</f>
        <v>0</v>
      </c>
    </row>
    <row r="178" spans="2:8" x14ac:dyDescent="0.3">
      <c r="B178" s="118">
        <f>IF('group input'!D$18="No",0,IF(calculations!F34&gt;0,calculations!F34,0))</f>
        <v>0</v>
      </c>
      <c r="C178" s="118">
        <f>IF('group input'!D$18="No",0,IF(calculations!D34&gt;0,calculations!D34,0))</f>
        <v>0</v>
      </c>
      <c r="D178" s="130">
        <f>IF(C178&gt;0,'summary lookup and rates'!C$7,0)</f>
        <v>0</v>
      </c>
      <c r="E178" s="131"/>
      <c r="F178" s="118">
        <f>IF('group input'!D$18="No",0,IF(calculations!F84&gt;0,calculations!F84,0))</f>
        <v>0</v>
      </c>
      <c r="G178" s="118">
        <f>IF('group input'!D$18="No",0,IF(calculations!D84&gt;0,calculations!D84,0))</f>
        <v>0</v>
      </c>
      <c r="H178" s="132">
        <f>IF(F178&gt;0,'summary lookup and rates'!C$7,0)</f>
        <v>0</v>
      </c>
    </row>
    <row r="179" spans="2:8" x14ac:dyDescent="0.3">
      <c r="B179" s="118">
        <f>IF('group input'!D$18="No",0,IF(calculations!F35&gt;0,calculations!F35,0))</f>
        <v>0</v>
      </c>
      <c r="C179" s="118">
        <f>IF('group input'!D$18="No",0,IF(calculations!D35&gt;0,calculations!D35,0))</f>
        <v>0</v>
      </c>
      <c r="D179" s="130">
        <f>IF(C179&gt;0,'summary lookup and rates'!C$7,0)</f>
        <v>0</v>
      </c>
      <c r="E179" s="131"/>
      <c r="F179" s="118">
        <f>IF('group input'!D$18="No",0,IF(calculations!F85&gt;0,calculations!F85,0))</f>
        <v>0</v>
      </c>
      <c r="G179" s="118">
        <f>IF('group input'!D$18="No",0,IF(calculations!D85&gt;0,calculations!D85,0))</f>
        <v>0</v>
      </c>
      <c r="H179" s="132">
        <f>IF(F179&gt;0,'summary lookup and rates'!C$7,0)</f>
        <v>0</v>
      </c>
    </row>
    <row r="180" spans="2:8" x14ac:dyDescent="0.3">
      <c r="B180" s="118">
        <f>IF('group input'!D$18="No",0,IF(calculations!F36&gt;0,calculations!F36,0))</f>
        <v>0</v>
      </c>
      <c r="C180" s="118">
        <f>IF('group input'!D$18="No",0,IF(calculations!D36&gt;0,calculations!D36,0))</f>
        <v>0</v>
      </c>
      <c r="D180" s="130">
        <f>IF(C180&gt;0,'summary lookup and rates'!C$7,0)</f>
        <v>0</v>
      </c>
      <c r="E180" s="131"/>
      <c r="F180" s="118">
        <f>IF('group input'!D$18="No",0,IF(calculations!F86&gt;0,calculations!F86,0))</f>
        <v>0</v>
      </c>
      <c r="G180" s="118">
        <f>IF('group input'!D$18="No",0,IF(calculations!D86&gt;0,calculations!D86,0))</f>
        <v>0</v>
      </c>
      <c r="H180" s="132">
        <f>IF(F180&gt;0,'summary lookup and rates'!C$7,0)</f>
        <v>0</v>
      </c>
    </row>
    <row r="181" spans="2:8" x14ac:dyDescent="0.3">
      <c r="B181" s="118">
        <f>IF('group input'!D$18="No",0,IF(calculations!F37&gt;0,calculations!F37,0))</f>
        <v>0</v>
      </c>
      <c r="C181" s="118">
        <f>IF('group input'!D$18="No",0,IF(calculations!D37&gt;0,calculations!D37,0))</f>
        <v>0</v>
      </c>
      <c r="D181" s="130">
        <f>IF(C181&gt;0,'summary lookup and rates'!C$7,0)</f>
        <v>0</v>
      </c>
      <c r="E181" s="131"/>
      <c r="F181" s="118">
        <f>IF('group input'!D$18="No",0,IF(calculations!F87&gt;0,calculations!F87,0))</f>
        <v>0</v>
      </c>
      <c r="G181" s="118">
        <f>IF('group input'!D$18="No",0,IF(calculations!D87&gt;0,calculations!D87,0))</f>
        <v>0</v>
      </c>
      <c r="H181" s="132">
        <f>IF(F181&gt;0,'summary lookup and rates'!C$7,0)</f>
        <v>0</v>
      </c>
    </row>
    <row r="182" spans="2:8" x14ac:dyDescent="0.3">
      <c r="B182" s="118">
        <f>IF('group input'!D$18="No",0,IF(calculations!F38&gt;0,calculations!F38,0))</f>
        <v>0</v>
      </c>
      <c r="C182" s="118">
        <f>IF('group input'!D$18="No",0,IF(calculations!D38&gt;0,calculations!D38,0))</f>
        <v>0</v>
      </c>
      <c r="D182" s="130">
        <f>IF(C182&gt;0,'summary lookup and rates'!C$7,0)</f>
        <v>0</v>
      </c>
      <c r="E182" s="131"/>
      <c r="F182" s="118">
        <f>IF('group input'!D$18="No",0,IF(calculations!F88&gt;0,calculations!F88,0))</f>
        <v>0</v>
      </c>
      <c r="G182" s="118">
        <f>IF('group input'!D$18="No",0,IF(calculations!D88&gt;0,calculations!D88,0))</f>
        <v>0</v>
      </c>
      <c r="H182" s="132">
        <f>IF(F182&gt;0,'summary lookup and rates'!C$7,0)</f>
        <v>0</v>
      </c>
    </row>
    <row r="183" spans="2:8" x14ac:dyDescent="0.3">
      <c r="B183" s="118">
        <f>IF('group input'!D$18="No",0,IF(calculations!F39&gt;0,calculations!F39,0))</f>
        <v>0</v>
      </c>
      <c r="C183" s="118">
        <f>IF('group input'!D$18="No",0,IF(calculations!D39&gt;0,calculations!D39,0))</f>
        <v>0</v>
      </c>
      <c r="D183" s="130">
        <f>IF(C183&gt;0,'summary lookup and rates'!C$7,0)</f>
        <v>0</v>
      </c>
      <c r="E183" s="131"/>
      <c r="F183" s="118">
        <f>IF('group input'!D$18="No",0,IF(calculations!F89&gt;0,calculations!F89,0))</f>
        <v>0</v>
      </c>
      <c r="G183" s="118">
        <f>IF('group input'!D$18="No",0,IF(calculations!D89&gt;0,calculations!D89,0))</f>
        <v>0</v>
      </c>
      <c r="H183" s="132">
        <f>IF(F183&gt;0,'summary lookup and rates'!C$7,0)</f>
        <v>0</v>
      </c>
    </row>
    <row r="184" spans="2:8" x14ac:dyDescent="0.3">
      <c r="B184" s="118">
        <f>IF('group input'!D$18="No",0,IF(calculations!F40&gt;0,calculations!F40,0))</f>
        <v>0</v>
      </c>
      <c r="C184" s="118">
        <f>IF('group input'!D$18="No",0,IF(calculations!D40&gt;0,calculations!D40,0))</f>
        <v>0</v>
      </c>
      <c r="D184" s="130">
        <f>IF(C184&gt;0,'summary lookup and rates'!C$7,0)</f>
        <v>0</v>
      </c>
      <c r="E184" s="131"/>
      <c r="F184" s="118">
        <f>IF('group input'!D$18="No",0,IF(calculations!F90&gt;0,calculations!F90,0))</f>
        <v>0</v>
      </c>
      <c r="G184" s="118">
        <f>IF('group input'!D$18="No",0,IF(calculations!D90&gt;0,calculations!D90,0))</f>
        <v>0</v>
      </c>
      <c r="H184" s="132">
        <f>IF(F184&gt;0,'summary lookup and rates'!C$7,0)</f>
        <v>0</v>
      </c>
    </row>
    <row r="185" spans="2:8" x14ac:dyDescent="0.3">
      <c r="B185" s="118">
        <f>IF('group input'!D$18="No",0,IF(calculations!F41&gt;0,calculations!F41,0))</f>
        <v>0</v>
      </c>
      <c r="C185" s="118">
        <f>IF('group input'!D$18="No",0,IF(calculations!D41&gt;0,calculations!D41,0))</f>
        <v>0</v>
      </c>
      <c r="D185" s="130">
        <f>IF(C185&gt;0,'summary lookup and rates'!C$7,0)</f>
        <v>0</v>
      </c>
      <c r="E185" s="131"/>
      <c r="F185" s="118">
        <f>IF('group input'!D$18="No",0,IF(calculations!F91&gt;0,calculations!F91,0))</f>
        <v>0</v>
      </c>
      <c r="G185" s="118">
        <f>IF('group input'!D$18="No",0,IF(calculations!D91&gt;0,calculations!D91,0))</f>
        <v>0</v>
      </c>
      <c r="H185" s="132">
        <f>IF(F185&gt;0,'summary lookup and rates'!C$7,0)</f>
        <v>0</v>
      </c>
    </row>
    <row r="186" spans="2:8" x14ac:dyDescent="0.3">
      <c r="B186" s="118">
        <f>IF('group input'!D$18="No",0,IF(calculations!F42&gt;0,calculations!F42,0))</f>
        <v>0</v>
      </c>
      <c r="C186" s="118">
        <f>IF('group input'!D$18="No",0,IF(calculations!D42&gt;0,calculations!D42,0))</f>
        <v>0</v>
      </c>
      <c r="D186" s="130">
        <f>IF(C186&gt;0,'summary lookup and rates'!C$7,0)</f>
        <v>0</v>
      </c>
      <c r="E186" s="131"/>
      <c r="F186" s="118">
        <f>IF('group input'!D$18="No",0,IF(calculations!F92&gt;0,calculations!F92,0))</f>
        <v>0</v>
      </c>
      <c r="G186" s="118">
        <f>IF('group input'!D$18="No",0,IF(calculations!D92&gt;0,calculations!D92,0))</f>
        <v>0</v>
      </c>
      <c r="H186" s="132">
        <f>IF(F186&gt;0,'summary lookup and rates'!C$7,0)</f>
        <v>0</v>
      </c>
    </row>
    <row r="187" spans="2:8" x14ac:dyDescent="0.3">
      <c r="B187" s="118">
        <f>IF('group input'!D$18="No",0,IF(calculations!F43&gt;0,calculations!F43,0))</f>
        <v>0</v>
      </c>
      <c r="C187" s="118">
        <f>IF('group input'!D$18="No",0,IF(calculations!D43&gt;0,calculations!D43,0))</f>
        <v>0</v>
      </c>
      <c r="D187" s="130">
        <f>IF(C187&gt;0,'summary lookup and rates'!C$7,0)</f>
        <v>0</v>
      </c>
      <c r="E187" s="131"/>
      <c r="F187" s="118">
        <f>IF('group input'!D$18="No",0,IF(calculations!F93&gt;0,calculations!F93,0))</f>
        <v>0</v>
      </c>
      <c r="G187" s="118">
        <f>IF('group input'!D$18="No",0,IF(calculations!D93&gt;0,calculations!D93,0))</f>
        <v>0</v>
      </c>
      <c r="H187" s="132">
        <f>IF(F187&gt;0,'summary lookup and rates'!C$7,0)</f>
        <v>0</v>
      </c>
    </row>
    <row r="188" spans="2:8" x14ac:dyDescent="0.3">
      <c r="B188" s="118">
        <f>IF('group input'!D$18="No",0,IF(calculations!F44&gt;0,calculations!F44,0))</f>
        <v>0</v>
      </c>
      <c r="C188" s="118">
        <f>IF('group input'!D$18="No",0,IF(calculations!D44&gt;0,calculations!D44,0))</f>
        <v>0</v>
      </c>
      <c r="D188" s="130">
        <f>IF(C188&gt;0,'summary lookup and rates'!C$7,0)</f>
        <v>0</v>
      </c>
      <c r="E188" s="131"/>
      <c r="F188" s="118">
        <f>IF('group input'!D$18="No",0,IF(calculations!F94&gt;0,calculations!F94,0))</f>
        <v>0</v>
      </c>
      <c r="G188" s="118">
        <f>IF('group input'!D$18="No",0,IF(calculations!D94&gt;0,calculations!D94,0))</f>
        <v>0</v>
      </c>
      <c r="H188" s="132">
        <f>IF(F188&gt;0,'summary lookup and rates'!C$7,0)</f>
        <v>0</v>
      </c>
    </row>
    <row r="189" spans="2:8" x14ac:dyDescent="0.3">
      <c r="B189" s="118">
        <f>IF('group input'!D$18="No",0,IF(calculations!F45&gt;0,calculations!F45,0))</f>
        <v>0</v>
      </c>
      <c r="C189" s="118">
        <f>IF('group input'!D$18="No",0,IF(calculations!D45&gt;0,calculations!D45,0))</f>
        <v>0</v>
      </c>
      <c r="D189" s="130">
        <f>IF(C189&gt;0,'summary lookup and rates'!C$7,0)</f>
        <v>0</v>
      </c>
      <c r="E189" s="131"/>
      <c r="F189" s="118">
        <f>IF('group input'!D$18="No",0,IF(calculations!F95&gt;0,calculations!F95,0))</f>
        <v>0</v>
      </c>
      <c r="G189" s="118">
        <f>IF('group input'!D$18="No",0,IF(calculations!D95&gt;0,calculations!D95,0))</f>
        <v>0</v>
      </c>
      <c r="H189" s="132">
        <f>IF(F189&gt;0,'summary lookup and rates'!C$7,0)</f>
        <v>0</v>
      </c>
    </row>
    <row r="190" spans="2:8" x14ac:dyDescent="0.3">
      <c r="B190" s="118">
        <f>IF('group input'!D$18="No",0,IF(calculations!F46&gt;0,calculations!F46,0))</f>
        <v>0</v>
      </c>
      <c r="C190" s="118">
        <f>IF('group input'!D$18="No",0,IF(calculations!D46&gt;0,calculations!D46,0))</f>
        <v>0</v>
      </c>
      <c r="D190" s="130">
        <f>IF(C190&gt;0,'summary lookup and rates'!C$7,0)</f>
        <v>0</v>
      </c>
      <c r="E190" s="131"/>
      <c r="F190" s="118">
        <f>IF('group input'!D$18="No",0,IF(calculations!F96&gt;0,calculations!F96,0))</f>
        <v>0</v>
      </c>
      <c r="G190" s="118">
        <f>IF('group input'!D$18="No",0,IF(calculations!D96&gt;0,calculations!D96,0))</f>
        <v>0</v>
      </c>
      <c r="H190" s="132">
        <f>IF(F190&gt;0,'summary lookup and rates'!C$7,0)</f>
        <v>0</v>
      </c>
    </row>
    <row r="191" spans="2:8" x14ac:dyDescent="0.3">
      <c r="B191" s="118">
        <f>IF('group input'!D$18="No",0,IF(calculations!F47&gt;0,calculations!F47,0))</f>
        <v>0</v>
      </c>
      <c r="C191" s="118">
        <f>IF('group input'!D$18="No",0,IF(calculations!D47&gt;0,calculations!D47,0))</f>
        <v>0</v>
      </c>
      <c r="D191" s="130">
        <f>IF(C191&gt;0,'summary lookup and rates'!C$7,0)</f>
        <v>0</v>
      </c>
      <c r="E191" s="131"/>
      <c r="F191" s="118">
        <f>IF('group input'!D$18="No",0,IF(calculations!F97&gt;0,calculations!F97,0))</f>
        <v>0</v>
      </c>
      <c r="G191" s="118">
        <f>IF('group input'!D$18="No",0,IF(calculations!D97&gt;0,calculations!D97,0))</f>
        <v>0</v>
      </c>
      <c r="H191" s="132">
        <f>IF(F191&gt;0,'summary lookup and rates'!C$7,0)</f>
        <v>0</v>
      </c>
    </row>
    <row r="192" spans="2:8" x14ac:dyDescent="0.3">
      <c r="B192" s="118">
        <f>IF('group input'!D$18="No",0,IF(calculations!F48&gt;0,calculations!F48,0))</f>
        <v>0</v>
      </c>
      <c r="C192" s="118">
        <f>IF('group input'!D$18="No",0,IF(calculations!D48&gt;0,calculations!D48,0))</f>
        <v>0</v>
      </c>
      <c r="D192" s="130">
        <f>IF(C192&gt;0,'summary lookup and rates'!C$7,0)</f>
        <v>0</v>
      </c>
      <c r="E192" s="131"/>
      <c r="F192" s="118">
        <f>IF('group input'!D$18="No",0,IF(calculations!F98&gt;0,calculations!F98,0))</f>
        <v>0</v>
      </c>
      <c r="G192" s="118">
        <f>IF('group input'!D$18="No",0,IF(calculations!D98&gt;0,calculations!D98,0))</f>
        <v>0</v>
      </c>
      <c r="H192" s="132">
        <f>IF(F192&gt;0,'summary lookup and rates'!C$7,0)</f>
        <v>0</v>
      </c>
    </row>
    <row r="193" spans="2:18" x14ac:dyDescent="0.3">
      <c r="B193" s="118">
        <f>IF('group input'!D$18="No",0,IF(calculations!F49&gt;0,calculations!F49,0))</f>
        <v>0</v>
      </c>
      <c r="C193" s="118">
        <f>IF('group input'!D$18="No",0,IF(calculations!D49&gt;0,calculations!D49,0))</f>
        <v>0</v>
      </c>
      <c r="D193" s="130">
        <f>IF(C193&gt;0,'summary lookup and rates'!C$7,0)</f>
        <v>0</v>
      </c>
      <c r="E193" s="131"/>
      <c r="F193" s="118">
        <f>IF('group input'!D$18="No",0,IF(calculations!F99&gt;0,calculations!F99,0))</f>
        <v>0</v>
      </c>
      <c r="G193" s="118">
        <f>IF('group input'!D$18="No",0,IF(calculations!D99&gt;0,calculations!D99,0))</f>
        <v>0</v>
      </c>
      <c r="H193" s="132">
        <f>IF(F193&gt;0,'summary lookup and rates'!C$7,0)</f>
        <v>0</v>
      </c>
    </row>
    <row r="194" spans="2:18" x14ac:dyDescent="0.3">
      <c r="B194" s="118">
        <f>IF('group input'!D$18="No",0,IF(calculations!F50&gt;0,calculations!F50,0))</f>
        <v>0</v>
      </c>
      <c r="C194" s="118">
        <f>IF('group input'!D$18="No",0,IF(calculations!D50&gt;0,calculations!D50,0))</f>
        <v>0</v>
      </c>
      <c r="D194" s="130">
        <f>IF(C194&gt;0,'summary lookup and rates'!C$7,0)</f>
        <v>0</v>
      </c>
      <c r="E194" s="131"/>
      <c r="F194" s="118">
        <f>IF('group input'!D$18="No",0,IF(calculations!F100&gt;0,calculations!F100,0))</f>
        <v>0</v>
      </c>
      <c r="G194" s="118">
        <f>IF('group input'!D$18="No",0,IF(calculations!D100&gt;0,calculations!D100,0))</f>
        <v>0</v>
      </c>
      <c r="H194" s="132">
        <f>IF(F194&gt;0,'summary lookup and rates'!C$7,0)</f>
        <v>0</v>
      </c>
    </row>
    <row r="195" spans="2:18" x14ac:dyDescent="0.3">
      <c r="B195" s="118">
        <f>IF('group input'!D$18="No",0,IF(calculations!F51&gt;0,calculations!F51,0))</f>
        <v>0</v>
      </c>
      <c r="C195" s="118">
        <f>IF('group input'!D$18="No",0,IF(calculations!D51&gt;0,calculations!D51,0))</f>
        <v>0</v>
      </c>
      <c r="D195" s="130">
        <f>IF(C195&gt;0,'summary lookup and rates'!C$7,0)</f>
        <v>0</v>
      </c>
      <c r="E195" s="131"/>
      <c r="F195" s="118">
        <f>IF('group input'!D$18="No",0,IF(calculations!F101&gt;0,calculations!F101,0))</f>
        <v>0</v>
      </c>
      <c r="G195" s="118">
        <f>IF('group input'!D$18="No",0,IF(calculations!D101&gt;0,calculations!D101,0))</f>
        <v>0</v>
      </c>
      <c r="H195" s="132">
        <f>IF(F195&gt;0,'summary lookup and rates'!C$7,0)</f>
        <v>0</v>
      </c>
    </row>
    <row r="196" spans="2:18" x14ac:dyDescent="0.3">
      <c r="B196" s="118">
        <f>IF('group input'!D$18="No",0,IF(calculations!F52&gt;0,calculations!F52,0))</f>
        <v>0</v>
      </c>
      <c r="C196" s="118">
        <f>IF('group input'!D$18="No",0,IF(calculations!D52&gt;0,calculations!D52,0))</f>
        <v>0</v>
      </c>
      <c r="D196" s="130">
        <f>IF(C196&gt;0,'summary lookup and rates'!C$7,0)</f>
        <v>0</v>
      </c>
      <c r="E196" s="131"/>
      <c r="F196" s="118">
        <f>IF('group input'!D$18="No",0,IF(calculations!F102&gt;0,calculations!F102,0))</f>
        <v>0</v>
      </c>
      <c r="G196" s="118">
        <f>IF('group input'!D$18="No",0,IF(calculations!D102&gt;0,calculations!D102,0))</f>
        <v>0</v>
      </c>
      <c r="H196" s="132">
        <f>IF(F196&gt;0,'summary lookup and rates'!C$7,0)</f>
        <v>0</v>
      </c>
    </row>
    <row r="197" spans="2:18" x14ac:dyDescent="0.3">
      <c r="B197" s="86"/>
      <c r="C197" s="86"/>
      <c r="D197" s="87"/>
      <c r="F197" s="86"/>
      <c r="G197" s="86"/>
      <c r="H197" s="88"/>
    </row>
    <row r="198" spans="2:18" ht="15" thickBot="1" x14ac:dyDescent="0.35">
      <c r="G198" s="24" t="s">
        <v>67</v>
      </c>
      <c r="H198" s="115">
        <f>SUM(D147:D196,H147:H196)</f>
        <v>0</v>
      </c>
    </row>
    <row r="199" spans="2:18" ht="15" thickTop="1" x14ac:dyDescent="0.3"/>
    <row r="203" spans="2:18" x14ac:dyDescent="0.3">
      <c r="B203" s="15" t="s">
        <v>68</v>
      </c>
      <c r="C203" s="16"/>
      <c r="D203" s="16"/>
      <c r="E203" s="16"/>
      <c r="F203" s="16"/>
      <c r="G203" s="16"/>
      <c r="H203" s="16"/>
      <c r="I203" s="16"/>
      <c r="J203" s="16"/>
      <c r="K203" s="16"/>
      <c r="L203" s="16"/>
      <c r="M203" s="66"/>
      <c r="N203" s="66"/>
      <c r="O203" s="66"/>
      <c r="P203" s="66"/>
      <c r="Q203" s="66"/>
      <c r="R203" s="66"/>
    </row>
    <row r="205" spans="2:18" x14ac:dyDescent="0.3">
      <c r="B205" s="1" t="s">
        <v>170</v>
      </c>
    </row>
    <row r="206" spans="2:18" ht="27" customHeight="1" x14ac:dyDescent="0.3">
      <c r="B206" s="27" t="s">
        <v>53</v>
      </c>
      <c r="C206" s="28" t="s">
        <v>54</v>
      </c>
      <c r="D206" s="28" t="s">
        <v>55</v>
      </c>
      <c r="E206" s="28" t="s">
        <v>69</v>
      </c>
      <c r="F206" s="30" t="s">
        <v>70</v>
      </c>
      <c r="G206" s="32"/>
      <c r="H206" s="37" t="s">
        <v>53</v>
      </c>
      <c r="I206" s="28" t="s">
        <v>54</v>
      </c>
      <c r="J206" s="28" t="s">
        <v>55</v>
      </c>
      <c r="K206" s="28" t="s">
        <v>69</v>
      </c>
      <c r="L206" s="30" t="s">
        <v>70</v>
      </c>
    </row>
    <row r="207" spans="2:18" x14ac:dyDescent="0.3">
      <c r="B207" s="118">
        <f>IF('group input'!D$23="None",0,IF(calculations!F3&gt;0,calculations!F3,0))</f>
        <v>0</v>
      </c>
      <c r="C207" s="119">
        <f>IF('group input'!D$23="None",0,IF(calculations!D3&gt;0,calculations!D3,0))</f>
        <v>0</v>
      </c>
      <c r="D207" s="133">
        <f>IF('group input'!D$23="None",0,IF(calculations!K3&gt;0,calculations!K3,0))</f>
        <v>0</v>
      </c>
      <c r="E207" s="134">
        <f>IF(AND(B207&gt;0,'group input'!D$23&lt;&gt;"None"),VLOOKUP('group input'!D$23,STD_Rates_lookup,2,FALSE),0)</f>
        <v>0</v>
      </c>
      <c r="F207" s="128">
        <f>calculations!L3</f>
        <v>0</v>
      </c>
      <c r="G207" s="124"/>
      <c r="H207" s="118">
        <f>IF('group input'!D$23="None",0,IF(calculations!F53&gt;0,calculations!F53,0))</f>
        <v>0</v>
      </c>
      <c r="I207" s="119">
        <f>IF('group input'!D$23="None",0,IF(calculations!D53&gt;0,calculations!D53,0))</f>
        <v>0</v>
      </c>
      <c r="J207" s="133">
        <f>IF('group input'!D$23="None",0,IF(calculations!K53&gt;0,calculations!K53,0))</f>
        <v>0</v>
      </c>
      <c r="K207" s="134">
        <f>IF(AND(H207&gt;0,'group input'!D$23&lt;&gt;"None"),VLOOKUP('group input'!D$23,STD_Rates_lookup,2,FALSE),0)</f>
        <v>0</v>
      </c>
      <c r="L207" s="128">
        <f>calculations!L53</f>
        <v>0</v>
      </c>
    </row>
    <row r="208" spans="2:18" x14ac:dyDescent="0.3">
      <c r="B208" s="118">
        <f>IF('group input'!D$23="None",0,IF(calculations!F4&gt;0,calculations!F4,0))</f>
        <v>0</v>
      </c>
      <c r="C208" s="119">
        <f>IF('group input'!D$23="None",0,IF(calculations!D4&gt;0,calculations!D4,0))</f>
        <v>0</v>
      </c>
      <c r="D208" s="133">
        <f>IF('group input'!D$23="None",0,IF(calculations!K4&gt;0,calculations!K4,0))</f>
        <v>0</v>
      </c>
      <c r="E208" s="134">
        <f>IF(AND(B208&gt;0,'group input'!D$23&lt;&gt;"None"),VLOOKUP('group input'!D$23,STD_Rates_lookup,2,FALSE),0)</f>
        <v>0</v>
      </c>
      <c r="F208" s="128">
        <f>calculations!L4</f>
        <v>0</v>
      </c>
      <c r="G208" s="124"/>
      <c r="H208" s="118">
        <f>IF('group input'!D$23="None",0,IF(calculations!F54&gt;0,calculations!F54,0))</f>
        <v>0</v>
      </c>
      <c r="I208" s="119">
        <f>IF('group input'!D$23="None",0,IF(calculations!D54&gt;0,calculations!D54,0))</f>
        <v>0</v>
      </c>
      <c r="J208" s="133">
        <f>IF('group input'!D$23="None",0,IF(calculations!K54&gt;0,calculations!K54,0))</f>
        <v>0</v>
      </c>
      <c r="K208" s="134">
        <f>IF(AND(H208&gt;0,'group input'!D$23&lt;&gt;"None"),VLOOKUP('group input'!D$23,STD_Rates_lookup,2,FALSE),0)</f>
        <v>0</v>
      </c>
      <c r="L208" s="128">
        <f>calculations!L54</f>
        <v>0</v>
      </c>
    </row>
    <row r="209" spans="2:12" x14ac:dyDescent="0.3">
      <c r="B209" s="118">
        <f>IF('group input'!D$23="None",0,IF(calculations!F5&gt;0,calculations!F5,0))</f>
        <v>0</v>
      </c>
      <c r="C209" s="119">
        <f>IF('group input'!D$23="None",0,IF(calculations!D5&gt;0,calculations!D5,0))</f>
        <v>0</v>
      </c>
      <c r="D209" s="133">
        <f>IF('group input'!D$23="None",0,IF(calculations!K5&gt;0,calculations!K5,0))</f>
        <v>0</v>
      </c>
      <c r="E209" s="134">
        <f>IF(AND(B209&gt;0,'group input'!D$23&lt;&gt;"None"),VLOOKUP('group input'!D$23,STD_Rates_lookup,2,FALSE),0)</f>
        <v>0</v>
      </c>
      <c r="F209" s="128">
        <f>calculations!L5</f>
        <v>0</v>
      </c>
      <c r="G209" s="124"/>
      <c r="H209" s="118">
        <f>IF('group input'!D$23="None",0,IF(calculations!F55&gt;0,calculations!F55,0))</f>
        <v>0</v>
      </c>
      <c r="I209" s="119">
        <f>IF('group input'!D$23="None",0,IF(calculations!D55&gt;0,calculations!D55,0))</f>
        <v>0</v>
      </c>
      <c r="J209" s="133">
        <f>IF('group input'!D$23="None",0,IF(calculations!K55&gt;0,calculations!K55,0))</f>
        <v>0</v>
      </c>
      <c r="K209" s="134">
        <f>IF(AND(H209&gt;0,'group input'!D$23&lt;&gt;"None"),VLOOKUP('group input'!D$23,STD_Rates_lookup,2,FALSE),0)</f>
        <v>0</v>
      </c>
      <c r="L209" s="128">
        <f>calculations!L55</f>
        <v>0</v>
      </c>
    </row>
    <row r="210" spans="2:12" x14ac:dyDescent="0.3">
      <c r="B210" s="118">
        <f>IF('group input'!D$23="None",0,IF(calculations!F6&gt;0,calculations!F6,0))</f>
        <v>0</v>
      </c>
      <c r="C210" s="119">
        <f>IF('group input'!D$23="None",0,IF(calculations!D6&gt;0,calculations!D6,0))</f>
        <v>0</v>
      </c>
      <c r="D210" s="133">
        <f>IF('group input'!D$23="None",0,IF(calculations!K6&gt;0,calculations!K6,0))</f>
        <v>0</v>
      </c>
      <c r="E210" s="134">
        <f>IF(AND(B210&gt;0,'group input'!D$23&lt;&gt;"None"),VLOOKUP('group input'!D$23,STD_Rates_lookup,2,FALSE),0)</f>
        <v>0</v>
      </c>
      <c r="F210" s="128">
        <f>calculations!L6</f>
        <v>0</v>
      </c>
      <c r="G210" s="124"/>
      <c r="H210" s="118">
        <f>IF('group input'!D$23="None",0,IF(calculations!F56&gt;0,calculations!F56,0))</f>
        <v>0</v>
      </c>
      <c r="I210" s="119">
        <f>IF('group input'!D$23="None",0,IF(calculations!D56&gt;0,calculations!D56,0))</f>
        <v>0</v>
      </c>
      <c r="J210" s="133">
        <f>IF('group input'!D$23="None",0,IF(calculations!K56&gt;0,calculations!K56,0))</f>
        <v>0</v>
      </c>
      <c r="K210" s="134">
        <f>IF(AND(H210&gt;0,'group input'!D$23&lt;&gt;"None"),VLOOKUP('group input'!D$23,STD_Rates_lookup,2,FALSE),0)</f>
        <v>0</v>
      </c>
      <c r="L210" s="128">
        <f>calculations!L56</f>
        <v>0</v>
      </c>
    </row>
    <row r="211" spans="2:12" x14ac:dyDescent="0.3">
      <c r="B211" s="118">
        <f>IF('group input'!D$23="None",0,IF(calculations!F7&gt;0,calculations!F7,0))</f>
        <v>0</v>
      </c>
      <c r="C211" s="119">
        <f>IF('group input'!D$23="None",0,IF(calculations!D7&gt;0,calculations!D7,0))</f>
        <v>0</v>
      </c>
      <c r="D211" s="133">
        <f>IF('group input'!D$23="None",0,IF(calculations!K7&gt;0,calculations!K7,0))</f>
        <v>0</v>
      </c>
      <c r="E211" s="134">
        <f>IF(AND(B211&gt;0,'group input'!D$23&lt;&gt;"None"),VLOOKUP('group input'!D$23,STD_Rates_lookup,2,FALSE),0)</f>
        <v>0</v>
      </c>
      <c r="F211" s="128">
        <f>calculations!L7</f>
        <v>0</v>
      </c>
      <c r="G211" s="124"/>
      <c r="H211" s="118">
        <f>IF('group input'!D$23="None",0,IF(calculations!F57&gt;0,calculations!F57,0))</f>
        <v>0</v>
      </c>
      <c r="I211" s="119">
        <f>IF('group input'!D$23="None",0,IF(calculations!D57&gt;0,calculations!D57,0))</f>
        <v>0</v>
      </c>
      <c r="J211" s="133">
        <f>IF('group input'!D$23="None",0,IF(calculations!K57&gt;0,calculations!K57,0))</f>
        <v>0</v>
      </c>
      <c r="K211" s="134">
        <f>IF(AND(H211&gt;0,'group input'!D$23&lt;&gt;"None"),VLOOKUP('group input'!D$23,STD_Rates_lookup,2,FALSE),0)</f>
        <v>0</v>
      </c>
      <c r="L211" s="128">
        <f>calculations!L57</f>
        <v>0</v>
      </c>
    </row>
    <row r="212" spans="2:12" x14ac:dyDescent="0.3">
      <c r="B212" s="118">
        <f>IF('group input'!D$23="None",0,IF(calculations!F8&gt;0,calculations!F8,0))</f>
        <v>0</v>
      </c>
      <c r="C212" s="119">
        <f>IF('group input'!D$23="None",0,IF(calculations!D8&gt;0,calculations!D8,0))</f>
        <v>0</v>
      </c>
      <c r="D212" s="133">
        <f>IF('group input'!D$23="None",0,IF(calculations!K8&gt;0,calculations!K8,0))</f>
        <v>0</v>
      </c>
      <c r="E212" s="134">
        <f>IF(AND(B212&gt;0,'group input'!D$23&lt;&gt;"None"),VLOOKUP('group input'!D$23,STD_Rates_lookup,2,FALSE),0)</f>
        <v>0</v>
      </c>
      <c r="F212" s="128">
        <f>calculations!L8</f>
        <v>0</v>
      </c>
      <c r="G212" s="124"/>
      <c r="H212" s="118">
        <f>IF('group input'!D$23="None",0,IF(calculations!F58&gt;0,calculations!F58,0))</f>
        <v>0</v>
      </c>
      <c r="I212" s="119">
        <f>IF('group input'!D$23="None",0,IF(calculations!D58&gt;0,calculations!D58,0))</f>
        <v>0</v>
      </c>
      <c r="J212" s="133">
        <f>IF('group input'!D$23="None",0,IF(calculations!K58&gt;0,calculations!K58,0))</f>
        <v>0</v>
      </c>
      <c r="K212" s="134">
        <f>IF(AND(H212&gt;0,'group input'!D$23&lt;&gt;"None"),VLOOKUP('group input'!D$23,STD_Rates_lookup,2,FALSE),0)</f>
        <v>0</v>
      </c>
      <c r="L212" s="128">
        <f>calculations!L58</f>
        <v>0</v>
      </c>
    </row>
    <row r="213" spans="2:12" x14ac:dyDescent="0.3">
      <c r="B213" s="118">
        <f>IF('group input'!D$23="None",0,IF(calculations!F9&gt;0,calculations!F9,0))</f>
        <v>0</v>
      </c>
      <c r="C213" s="119">
        <f>IF('group input'!D$23="None",0,IF(calculations!D9&gt;0,calculations!D9,0))</f>
        <v>0</v>
      </c>
      <c r="D213" s="133">
        <f>IF('group input'!D$23="None",0,IF(calculations!K9&gt;0,calculations!K9,0))</f>
        <v>0</v>
      </c>
      <c r="E213" s="134">
        <f>IF(AND(B213&gt;0,'group input'!D$23&lt;&gt;"None"),VLOOKUP('group input'!D$23,STD_Rates_lookup,2,FALSE),0)</f>
        <v>0</v>
      </c>
      <c r="F213" s="128">
        <f>calculations!L9</f>
        <v>0</v>
      </c>
      <c r="G213" s="124"/>
      <c r="H213" s="118">
        <f>IF('group input'!D$23="None",0,IF(calculations!F59&gt;0,calculations!F59,0))</f>
        <v>0</v>
      </c>
      <c r="I213" s="119">
        <f>IF('group input'!D$23="None",0,IF(calculations!D59&gt;0,calculations!D59,0))</f>
        <v>0</v>
      </c>
      <c r="J213" s="133">
        <f>IF('group input'!D$23="None",0,IF(calculations!K59&gt;0,calculations!K59,0))</f>
        <v>0</v>
      </c>
      <c r="K213" s="134">
        <f>IF(AND(H213&gt;0,'group input'!D$23&lt;&gt;"None"),VLOOKUP('group input'!D$23,STD_Rates_lookup,2,FALSE),0)</f>
        <v>0</v>
      </c>
      <c r="L213" s="128">
        <f>calculations!L59</f>
        <v>0</v>
      </c>
    </row>
    <row r="214" spans="2:12" x14ac:dyDescent="0.3">
      <c r="B214" s="118">
        <f>IF('group input'!D$23="None",0,IF(calculations!F10&gt;0,calculations!F10,0))</f>
        <v>0</v>
      </c>
      <c r="C214" s="119">
        <f>IF('group input'!D$23="None",0,IF(calculations!D10&gt;0,calculations!D10,0))</f>
        <v>0</v>
      </c>
      <c r="D214" s="133">
        <f>IF('group input'!D$23="None",0,IF(calculations!K10&gt;0,calculations!K10,0))</f>
        <v>0</v>
      </c>
      <c r="E214" s="134">
        <f>IF(AND(B214&gt;0,'group input'!D$23&lt;&gt;"None"),VLOOKUP('group input'!D$23,STD_Rates_lookup,2,FALSE),0)</f>
        <v>0</v>
      </c>
      <c r="F214" s="128">
        <f>calculations!L10</f>
        <v>0</v>
      </c>
      <c r="G214" s="124"/>
      <c r="H214" s="118">
        <f>IF('group input'!D$23="None",0,IF(calculations!F60&gt;0,calculations!F60,0))</f>
        <v>0</v>
      </c>
      <c r="I214" s="119">
        <f>IF('group input'!D$23="None",0,IF(calculations!D60&gt;0,calculations!D60,0))</f>
        <v>0</v>
      </c>
      <c r="J214" s="133">
        <f>IF('group input'!D$23="None",0,IF(calculations!K60&gt;0,calculations!K60,0))</f>
        <v>0</v>
      </c>
      <c r="K214" s="134">
        <f>IF(AND(H214&gt;0,'group input'!D$23&lt;&gt;"None"),VLOOKUP('group input'!D$23,STD_Rates_lookup,2,FALSE),0)</f>
        <v>0</v>
      </c>
      <c r="L214" s="128">
        <f>calculations!L60</f>
        <v>0</v>
      </c>
    </row>
    <row r="215" spans="2:12" x14ac:dyDescent="0.3">
      <c r="B215" s="118">
        <f>IF('group input'!D$23="None",0,IF(calculations!F11&gt;0,calculations!F11,0))</f>
        <v>0</v>
      </c>
      <c r="C215" s="119">
        <f>IF('group input'!D$23="None",0,IF(calculations!D11&gt;0,calculations!D11,0))</f>
        <v>0</v>
      </c>
      <c r="D215" s="133">
        <f>IF('group input'!D$23="None",0,IF(calculations!K11&gt;0,calculations!K11,0))</f>
        <v>0</v>
      </c>
      <c r="E215" s="134">
        <f>IF(AND(B215&gt;0,'group input'!D$23&lt;&gt;"None"),VLOOKUP('group input'!D$23,STD_Rates_lookup,2,FALSE),0)</f>
        <v>0</v>
      </c>
      <c r="F215" s="128">
        <f>calculations!L11</f>
        <v>0</v>
      </c>
      <c r="G215" s="124"/>
      <c r="H215" s="118">
        <f>IF('group input'!D$23="None",0,IF(calculations!F61&gt;0,calculations!F61,0))</f>
        <v>0</v>
      </c>
      <c r="I215" s="119">
        <f>IF('group input'!D$23="None",0,IF(calculations!D61&gt;0,calculations!D61,0))</f>
        <v>0</v>
      </c>
      <c r="J215" s="133">
        <f>IF('group input'!D$23="None",0,IF(calculations!K61&gt;0,calculations!K61,0))</f>
        <v>0</v>
      </c>
      <c r="K215" s="134">
        <f>IF(AND(H215&gt;0,'group input'!D$23&lt;&gt;"None"),VLOOKUP('group input'!D$23,STD_Rates_lookup,2,FALSE),0)</f>
        <v>0</v>
      </c>
      <c r="L215" s="128">
        <f>calculations!L61</f>
        <v>0</v>
      </c>
    </row>
    <row r="216" spans="2:12" x14ac:dyDescent="0.3">
      <c r="B216" s="118">
        <f>IF('group input'!D$23="None",0,IF(calculations!F12&gt;0,calculations!F12,0))</f>
        <v>0</v>
      </c>
      <c r="C216" s="119">
        <f>IF('group input'!D$23="None",0,IF(calculations!D12&gt;0,calculations!D12,0))</f>
        <v>0</v>
      </c>
      <c r="D216" s="133">
        <f>IF('group input'!D$23="None",0,IF(calculations!K12&gt;0,calculations!K12,0))</f>
        <v>0</v>
      </c>
      <c r="E216" s="134">
        <f>IF(AND(B216&gt;0,'group input'!D$23&lt;&gt;"None"),VLOOKUP('group input'!D$23,STD_Rates_lookup,2,FALSE),0)</f>
        <v>0</v>
      </c>
      <c r="F216" s="128">
        <f>calculations!L12</f>
        <v>0</v>
      </c>
      <c r="G216" s="124"/>
      <c r="H216" s="118">
        <f>IF('group input'!D$23="None",0,IF(calculations!F62&gt;0,calculations!F62,0))</f>
        <v>0</v>
      </c>
      <c r="I216" s="119">
        <f>IF('group input'!D$23="None",0,IF(calculations!D62&gt;0,calculations!D62,0))</f>
        <v>0</v>
      </c>
      <c r="J216" s="133">
        <f>IF('group input'!D$23="None",0,IF(calculations!K62&gt;0,calculations!K62,0))</f>
        <v>0</v>
      </c>
      <c r="K216" s="134">
        <f>IF(AND(H216&gt;0,'group input'!D$23&lt;&gt;"None"),VLOOKUP('group input'!D$23,STD_Rates_lookup,2,FALSE),0)</f>
        <v>0</v>
      </c>
      <c r="L216" s="128">
        <f>calculations!L62</f>
        <v>0</v>
      </c>
    </row>
    <row r="217" spans="2:12" x14ac:dyDescent="0.3">
      <c r="B217" s="118">
        <f>IF('group input'!D$23="None",0,IF(calculations!F13&gt;0,calculations!F13,0))</f>
        <v>0</v>
      </c>
      <c r="C217" s="119">
        <f>IF('group input'!D$23="None",0,IF(calculations!D13&gt;0,calculations!D13,0))</f>
        <v>0</v>
      </c>
      <c r="D217" s="133">
        <f>IF('group input'!D$23="None",0,IF(calculations!K13&gt;0,calculations!K13,0))</f>
        <v>0</v>
      </c>
      <c r="E217" s="134">
        <f>IF(AND(B217&gt;0,'group input'!D$23&lt;&gt;"None"),VLOOKUP('group input'!D$23,STD_Rates_lookup,2,FALSE),0)</f>
        <v>0</v>
      </c>
      <c r="F217" s="128">
        <f>calculations!L13</f>
        <v>0</v>
      </c>
      <c r="G217" s="124"/>
      <c r="H217" s="118">
        <f>IF('group input'!D$23="None",0,IF(calculations!F63&gt;0,calculations!F63,0))</f>
        <v>0</v>
      </c>
      <c r="I217" s="119">
        <f>IF('group input'!D$23="None",0,IF(calculations!D63&gt;0,calculations!D63,0))</f>
        <v>0</v>
      </c>
      <c r="J217" s="133">
        <f>IF('group input'!D$23="None",0,IF(calculations!K63&gt;0,calculations!K63,0))</f>
        <v>0</v>
      </c>
      <c r="K217" s="134">
        <f>IF(AND(H217&gt;0,'group input'!D$23&lt;&gt;"None"),VLOOKUP('group input'!D$23,STD_Rates_lookup,2,FALSE),0)</f>
        <v>0</v>
      </c>
      <c r="L217" s="128">
        <f>calculations!L63</f>
        <v>0</v>
      </c>
    </row>
    <row r="218" spans="2:12" x14ac:dyDescent="0.3">
      <c r="B218" s="118">
        <f>IF('group input'!D$23="None",0,IF(calculations!F14&gt;0,calculations!F14,0))</f>
        <v>0</v>
      </c>
      <c r="C218" s="119">
        <f>IF('group input'!D$23="None",0,IF(calculations!D14&gt;0,calculations!D14,0))</f>
        <v>0</v>
      </c>
      <c r="D218" s="133">
        <f>IF('group input'!D$23="None",0,IF(calculations!K14&gt;0,calculations!K14,0))</f>
        <v>0</v>
      </c>
      <c r="E218" s="134">
        <f>IF(AND(B218&gt;0,'group input'!D$23&lt;&gt;"None"),VLOOKUP('group input'!D$23,STD_Rates_lookup,2,FALSE),0)</f>
        <v>0</v>
      </c>
      <c r="F218" s="128">
        <f>calculations!L14</f>
        <v>0</v>
      </c>
      <c r="G218" s="124"/>
      <c r="H218" s="118">
        <f>IF('group input'!D$23="None",0,IF(calculations!F64&gt;0,calculations!F64,0))</f>
        <v>0</v>
      </c>
      <c r="I218" s="119">
        <f>IF('group input'!D$23="None",0,IF(calculations!D64&gt;0,calculations!D64,0))</f>
        <v>0</v>
      </c>
      <c r="J218" s="133">
        <f>IF('group input'!D$23="None",0,IF(calculations!K64&gt;0,calculations!K64,0))</f>
        <v>0</v>
      </c>
      <c r="K218" s="134">
        <f>IF(AND(H218&gt;0,'group input'!D$23&lt;&gt;"None"),VLOOKUP('group input'!D$23,STD_Rates_lookup,2,FALSE),0)</f>
        <v>0</v>
      </c>
      <c r="L218" s="128">
        <f>calculations!L64</f>
        <v>0</v>
      </c>
    </row>
    <row r="219" spans="2:12" x14ac:dyDescent="0.3">
      <c r="B219" s="118">
        <f>IF('group input'!D$23="None",0,IF(calculations!F15&gt;0,calculations!F15,0))</f>
        <v>0</v>
      </c>
      <c r="C219" s="119">
        <f>IF('group input'!D$23="None",0,IF(calculations!D15&gt;0,calculations!D15,0))</f>
        <v>0</v>
      </c>
      <c r="D219" s="133">
        <f>IF('group input'!D$23="None",0,IF(calculations!K15&gt;0,calculations!K15,0))</f>
        <v>0</v>
      </c>
      <c r="E219" s="134">
        <f>IF(AND(B219&gt;0,'group input'!D$23&lt;&gt;"None"),VLOOKUP('group input'!D$23,STD_Rates_lookup,2,FALSE),0)</f>
        <v>0</v>
      </c>
      <c r="F219" s="128">
        <f>calculations!L15</f>
        <v>0</v>
      </c>
      <c r="G219" s="124"/>
      <c r="H219" s="118">
        <f>IF('group input'!D$23="None",0,IF(calculations!F65&gt;0,calculations!F65,0))</f>
        <v>0</v>
      </c>
      <c r="I219" s="119">
        <f>IF('group input'!D$23="None",0,IF(calculations!D65&gt;0,calculations!D65,0))</f>
        <v>0</v>
      </c>
      <c r="J219" s="133">
        <f>IF('group input'!D$23="None",0,IF(calculations!K65&gt;0,calculations!K65,0))</f>
        <v>0</v>
      </c>
      <c r="K219" s="134">
        <f>IF(AND(H219&gt;0,'group input'!D$23&lt;&gt;"None"),VLOOKUP('group input'!D$23,STD_Rates_lookup,2,FALSE),0)</f>
        <v>0</v>
      </c>
      <c r="L219" s="128">
        <f>calculations!L65</f>
        <v>0</v>
      </c>
    </row>
    <row r="220" spans="2:12" x14ac:dyDescent="0.3">
      <c r="B220" s="118">
        <f>IF('group input'!D$23="None",0,IF(calculations!F16&gt;0,calculations!F16,0))</f>
        <v>0</v>
      </c>
      <c r="C220" s="119">
        <f>IF('group input'!D$23="None",0,IF(calculations!D16&gt;0,calculations!D16,0))</f>
        <v>0</v>
      </c>
      <c r="D220" s="133">
        <f>IF('group input'!D$23="None",0,IF(calculations!K16&gt;0,calculations!K16,0))</f>
        <v>0</v>
      </c>
      <c r="E220" s="134">
        <f>IF(AND(B220&gt;0,'group input'!D$23&lt;&gt;"None"),VLOOKUP('group input'!D$23,STD_Rates_lookup,2,FALSE),0)</f>
        <v>0</v>
      </c>
      <c r="F220" s="128">
        <f>calculations!L16</f>
        <v>0</v>
      </c>
      <c r="G220" s="124"/>
      <c r="H220" s="118">
        <f>IF('group input'!D$23="None",0,IF(calculations!F66&gt;0,calculations!F66,0))</f>
        <v>0</v>
      </c>
      <c r="I220" s="119">
        <f>IF('group input'!D$23="None",0,IF(calculations!D66&gt;0,calculations!D66,0))</f>
        <v>0</v>
      </c>
      <c r="J220" s="133">
        <f>IF('group input'!D$23="None",0,IF(calculations!K66&gt;0,calculations!K66,0))</f>
        <v>0</v>
      </c>
      <c r="K220" s="134">
        <f>IF(AND(H220&gt;0,'group input'!D$23&lt;&gt;"None"),VLOOKUP('group input'!D$23,STD_Rates_lookup,2,FALSE),0)</f>
        <v>0</v>
      </c>
      <c r="L220" s="128">
        <f>calculations!L66</f>
        <v>0</v>
      </c>
    </row>
    <row r="221" spans="2:12" x14ac:dyDescent="0.3">
      <c r="B221" s="118">
        <f>IF('group input'!D$23="None",0,IF(calculations!F17&gt;0,calculations!F17,0))</f>
        <v>0</v>
      </c>
      <c r="C221" s="119">
        <f>IF('group input'!D$23="None",0,IF(calculations!D17&gt;0,calculations!D17,0))</f>
        <v>0</v>
      </c>
      <c r="D221" s="133">
        <f>IF('group input'!D$23="None",0,IF(calculations!K17&gt;0,calculations!K17,0))</f>
        <v>0</v>
      </c>
      <c r="E221" s="134">
        <f>IF(AND(B221&gt;0,'group input'!D$23&lt;&gt;"None"),VLOOKUP('group input'!D$23,STD_Rates_lookup,2,FALSE),0)</f>
        <v>0</v>
      </c>
      <c r="F221" s="128">
        <f>calculations!L17</f>
        <v>0</v>
      </c>
      <c r="G221" s="124"/>
      <c r="H221" s="118">
        <f>IF('group input'!D$23="None",0,IF(calculations!F67&gt;0,calculations!F67,0))</f>
        <v>0</v>
      </c>
      <c r="I221" s="119">
        <f>IF('group input'!D$23="None",0,IF(calculations!D67&gt;0,calculations!D67,0))</f>
        <v>0</v>
      </c>
      <c r="J221" s="133">
        <f>IF('group input'!D$23="None",0,IF(calculations!K67&gt;0,calculations!K67,0))</f>
        <v>0</v>
      </c>
      <c r="K221" s="134">
        <f>IF(AND(H221&gt;0,'group input'!D$23&lt;&gt;"None"),VLOOKUP('group input'!D$23,STD_Rates_lookup,2,FALSE),0)</f>
        <v>0</v>
      </c>
      <c r="L221" s="128">
        <f>calculations!L67</f>
        <v>0</v>
      </c>
    </row>
    <row r="222" spans="2:12" x14ac:dyDescent="0.3">
      <c r="B222" s="118">
        <f>IF('group input'!D$23="None",0,IF(calculations!F18&gt;0,calculations!F18,0))</f>
        <v>0</v>
      </c>
      <c r="C222" s="119">
        <f>IF('group input'!D$23="None",0,IF(calculations!D18&gt;0,calculations!D18,0))</f>
        <v>0</v>
      </c>
      <c r="D222" s="133">
        <f>IF('group input'!D$23="None",0,IF(calculations!K18&gt;0,calculations!K18,0))</f>
        <v>0</v>
      </c>
      <c r="E222" s="134">
        <f>IF(AND(B222&gt;0,'group input'!D$23&lt;&gt;"None"),VLOOKUP('group input'!D$23,STD_Rates_lookup,2,FALSE),0)</f>
        <v>0</v>
      </c>
      <c r="F222" s="128">
        <f>calculations!L18</f>
        <v>0</v>
      </c>
      <c r="G222" s="124"/>
      <c r="H222" s="118">
        <f>IF('group input'!D$23="None",0,IF(calculations!F68&gt;0,calculations!F68,0))</f>
        <v>0</v>
      </c>
      <c r="I222" s="119">
        <f>IF('group input'!D$23="None",0,IF(calculations!D68&gt;0,calculations!D68,0))</f>
        <v>0</v>
      </c>
      <c r="J222" s="133">
        <f>IF('group input'!D$23="None",0,IF(calculations!K68&gt;0,calculations!K68,0))</f>
        <v>0</v>
      </c>
      <c r="K222" s="134">
        <f>IF(AND(H222&gt;0,'group input'!D$23&lt;&gt;"None"),VLOOKUP('group input'!D$23,STD_Rates_lookup,2,FALSE),0)</f>
        <v>0</v>
      </c>
      <c r="L222" s="128">
        <f>calculations!L68</f>
        <v>0</v>
      </c>
    </row>
    <row r="223" spans="2:12" x14ac:dyDescent="0.3">
      <c r="B223" s="118">
        <f>IF('group input'!D$23="None",0,IF(calculations!F19&gt;0,calculations!F19,0))</f>
        <v>0</v>
      </c>
      <c r="C223" s="119">
        <f>IF('group input'!D$23="None",0,IF(calculations!D19&gt;0,calculations!D19,0))</f>
        <v>0</v>
      </c>
      <c r="D223" s="133">
        <f>IF('group input'!D$23="None",0,IF(calculations!K19&gt;0,calculations!K19,0))</f>
        <v>0</v>
      </c>
      <c r="E223" s="134">
        <f>IF(AND(B223&gt;0,'group input'!D$23&lt;&gt;"None"),VLOOKUP('group input'!D$23,STD_Rates_lookup,2,FALSE),0)</f>
        <v>0</v>
      </c>
      <c r="F223" s="128">
        <f>calculations!L19</f>
        <v>0</v>
      </c>
      <c r="G223" s="124"/>
      <c r="H223" s="118">
        <f>IF('group input'!D$23="None",0,IF(calculations!F69&gt;0,calculations!F69,0))</f>
        <v>0</v>
      </c>
      <c r="I223" s="119">
        <f>IF('group input'!D$23="None",0,IF(calculations!D69&gt;0,calculations!D69,0))</f>
        <v>0</v>
      </c>
      <c r="J223" s="133">
        <f>IF('group input'!D$23="None",0,IF(calculations!K69&gt;0,calculations!K69,0))</f>
        <v>0</v>
      </c>
      <c r="K223" s="134">
        <f>IF(AND(H223&gt;0,'group input'!D$23&lt;&gt;"None"),VLOOKUP('group input'!D$23,STD_Rates_lookup,2,FALSE),0)</f>
        <v>0</v>
      </c>
      <c r="L223" s="128">
        <f>calculations!L69</f>
        <v>0</v>
      </c>
    </row>
    <row r="224" spans="2:12" x14ac:dyDescent="0.3">
      <c r="B224" s="118">
        <f>IF('group input'!D$23="None",0,IF(calculations!F20&gt;0,calculations!F20,0))</f>
        <v>0</v>
      </c>
      <c r="C224" s="119">
        <f>IF('group input'!D$23="None",0,IF(calculations!D20&gt;0,calculations!D20,0))</f>
        <v>0</v>
      </c>
      <c r="D224" s="133">
        <f>IF('group input'!D$23="None",0,IF(calculations!K20&gt;0,calculations!K20,0))</f>
        <v>0</v>
      </c>
      <c r="E224" s="134">
        <f>IF(AND(B224&gt;0,'group input'!D$23&lt;&gt;"None"),VLOOKUP('group input'!D$23,STD_Rates_lookup,2,FALSE),0)</f>
        <v>0</v>
      </c>
      <c r="F224" s="128">
        <f>calculations!L20</f>
        <v>0</v>
      </c>
      <c r="G224" s="124"/>
      <c r="H224" s="118">
        <f>IF('group input'!D$23="None",0,IF(calculations!F70&gt;0,calculations!F70,0))</f>
        <v>0</v>
      </c>
      <c r="I224" s="119">
        <f>IF('group input'!D$23="None",0,IF(calculations!D70&gt;0,calculations!D70,0))</f>
        <v>0</v>
      </c>
      <c r="J224" s="133">
        <f>IF('group input'!D$23="None",0,IF(calculations!K70&gt;0,calculations!K70,0))</f>
        <v>0</v>
      </c>
      <c r="K224" s="134">
        <f>IF(AND(H224&gt;0,'group input'!D$23&lt;&gt;"None"),VLOOKUP('group input'!D$23,STD_Rates_lookup,2,FALSE),0)</f>
        <v>0</v>
      </c>
      <c r="L224" s="128">
        <f>calculations!L70</f>
        <v>0</v>
      </c>
    </row>
    <row r="225" spans="2:12" x14ac:dyDescent="0.3">
      <c r="B225" s="118">
        <f>IF('group input'!D$23="None",0,IF(calculations!F21&gt;0,calculations!F21,0))</f>
        <v>0</v>
      </c>
      <c r="C225" s="119">
        <f>IF('group input'!D$23="None",0,IF(calculations!D21&gt;0,calculations!D21,0))</f>
        <v>0</v>
      </c>
      <c r="D225" s="133">
        <f>IF('group input'!D$23="None",0,IF(calculations!K21&gt;0,calculations!K21,0))</f>
        <v>0</v>
      </c>
      <c r="E225" s="134">
        <f>IF(AND(B225&gt;0,'group input'!D$23&lt;&gt;"None"),VLOOKUP('group input'!D$23,STD_Rates_lookup,2,FALSE),0)</f>
        <v>0</v>
      </c>
      <c r="F225" s="128">
        <f>calculations!L21</f>
        <v>0</v>
      </c>
      <c r="G225" s="124"/>
      <c r="H225" s="118">
        <f>IF('group input'!D$23="None",0,IF(calculations!F71&gt;0,calculations!F71,0))</f>
        <v>0</v>
      </c>
      <c r="I225" s="119">
        <f>IF('group input'!D$23="None",0,IF(calculations!D71&gt;0,calculations!D71,0))</f>
        <v>0</v>
      </c>
      <c r="J225" s="133">
        <f>IF('group input'!D$23="None",0,IF(calculations!K71&gt;0,calculations!K71,0))</f>
        <v>0</v>
      </c>
      <c r="K225" s="134">
        <f>IF(AND(H225&gt;0,'group input'!D$23&lt;&gt;"None"),VLOOKUP('group input'!D$23,STD_Rates_lookup,2,FALSE),0)</f>
        <v>0</v>
      </c>
      <c r="L225" s="128">
        <f>calculations!L71</f>
        <v>0</v>
      </c>
    </row>
    <row r="226" spans="2:12" x14ac:dyDescent="0.3">
      <c r="B226" s="118">
        <f>IF('group input'!D$23="None",0,IF(calculations!F22&gt;0,calculations!F22,0))</f>
        <v>0</v>
      </c>
      <c r="C226" s="119">
        <f>IF('group input'!D$23="None",0,IF(calculations!D22&gt;0,calculations!D22,0))</f>
        <v>0</v>
      </c>
      <c r="D226" s="133">
        <f>IF('group input'!D$23="None",0,IF(calculations!K22&gt;0,calculations!K22,0))</f>
        <v>0</v>
      </c>
      <c r="E226" s="134">
        <f>IF(AND(B226&gt;0,'group input'!D$23&lt;&gt;"None"),VLOOKUP('group input'!D$23,STD_Rates_lookup,2,FALSE),0)</f>
        <v>0</v>
      </c>
      <c r="F226" s="128">
        <f>calculations!L22</f>
        <v>0</v>
      </c>
      <c r="G226" s="124"/>
      <c r="H226" s="118">
        <f>IF('group input'!D$23="None",0,IF(calculations!F72&gt;0,calculations!F72,0))</f>
        <v>0</v>
      </c>
      <c r="I226" s="119">
        <f>IF('group input'!D$23="None",0,IF(calculations!D72&gt;0,calculations!D72,0))</f>
        <v>0</v>
      </c>
      <c r="J226" s="133">
        <f>IF('group input'!D$23="None",0,IF(calculations!K72&gt;0,calculations!K72,0))</f>
        <v>0</v>
      </c>
      <c r="K226" s="134">
        <f>IF(AND(H226&gt;0,'group input'!D$23&lt;&gt;"None"),VLOOKUP('group input'!D$23,STD_Rates_lookup,2,FALSE),0)</f>
        <v>0</v>
      </c>
      <c r="L226" s="128">
        <f>calculations!L72</f>
        <v>0</v>
      </c>
    </row>
    <row r="227" spans="2:12" x14ac:dyDescent="0.3">
      <c r="B227" s="118">
        <f>IF('group input'!D$23="None",0,IF(calculations!F23&gt;0,calculations!F23,0))</f>
        <v>0</v>
      </c>
      <c r="C227" s="119">
        <f>IF('group input'!D$23="None",0,IF(calculations!D23&gt;0,calculations!D23,0))</f>
        <v>0</v>
      </c>
      <c r="D227" s="133">
        <f>IF('group input'!D$23="None",0,IF(calculations!K23&gt;0,calculations!K23,0))</f>
        <v>0</v>
      </c>
      <c r="E227" s="134">
        <f>IF(AND(B227&gt;0,'group input'!D$23&lt;&gt;"None"),VLOOKUP('group input'!D$23,STD_Rates_lookup,2,FALSE),0)</f>
        <v>0</v>
      </c>
      <c r="F227" s="128">
        <f>calculations!L23</f>
        <v>0</v>
      </c>
      <c r="G227" s="124"/>
      <c r="H227" s="118">
        <f>IF('group input'!D$23="None",0,IF(calculations!F73&gt;0,calculations!F73,0))</f>
        <v>0</v>
      </c>
      <c r="I227" s="119">
        <f>IF('group input'!D$23="None",0,IF(calculations!D73&gt;0,calculations!D73,0))</f>
        <v>0</v>
      </c>
      <c r="J227" s="133">
        <f>IF('group input'!D$23="None",0,IF(calculations!K73&gt;0,calculations!K73,0))</f>
        <v>0</v>
      </c>
      <c r="K227" s="134">
        <f>IF(AND(H227&gt;0,'group input'!D$23&lt;&gt;"None"),VLOOKUP('group input'!D$23,STD_Rates_lookup,2,FALSE),0)</f>
        <v>0</v>
      </c>
      <c r="L227" s="128">
        <f>calculations!L73</f>
        <v>0</v>
      </c>
    </row>
    <row r="228" spans="2:12" x14ac:dyDescent="0.3">
      <c r="B228" s="118">
        <f>IF('group input'!D$23="None",0,IF(calculations!F24&gt;0,calculations!F24,0))</f>
        <v>0</v>
      </c>
      <c r="C228" s="119">
        <f>IF('group input'!D$23="None",0,IF(calculations!D24&gt;0,calculations!D24,0))</f>
        <v>0</v>
      </c>
      <c r="D228" s="133">
        <f>IF('group input'!D$23="None",0,IF(calculations!K24&gt;0,calculations!K24,0))</f>
        <v>0</v>
      </c>
      <c r="E228" s="134">
        <f>IF(AND(B228&gt;0,'group input'!D$23&lt;&gt;"None"),VLOOKUP('group input'!D$23,STD_Rates_lookup,2,FALSE),0)</f>
        <v>0</v>
      </c>
      <c r="F228" s="128">
        <f>calculations!L24</f>
        <v>0</v>
      </c>
      <c r="G228" s="124"/>
      <c r="H228" s="118">
        <f>IF('group input'!D$23="None",0,IF(calculations!F74&gt;0,calculations!F74,0))</f>
        <v>0</v>
      </c>
      <c r="I228" s="119">
        <f>IF('group input'!D$23="None",0,IF(calculations!D74&gt;0,calculations!D74,0))</f>
        <v>0</v>
      </c>
      <c r="J228" s="133">
        <f>IF('group input'!D$23="None",0,IF(calculations!K74&gt;0,calculations!K74,0))</f>
        <v>0</v>
      </c>
      <c r="K228" s="134">
        <f>IF(AND(H228&gt;0,'group input'!D$23&lt;&gt;"None"),VLOOKUP('group input'!D$23,STD_Rates_lookup,2,FALSE),0)</f>
        <v>0</v>
      </c>
      <c r="L228" s="128">
        <f>calculations!L74</f>
        <v>0</v>
      </c>
    </row>
    <row r="229" spans="2:12" x14ac:dyDescent="0.3">
      <c r="B229" s="118">
        <f>IF('group input'!D$23="None",0,IF(calculations!F25&gt;0,calculations!F25,0))</f>
        <v>0</v>
      </c>
      <c r="C229" s="119">
        <f>IF('group input'!D$23="None",0,IF(calculations!D25&gt;0,calculations!D25,0))</f>
        <v>0</v>
      </c>
      <c r="D229" s="133">
        <f>IF('group input'!D$23="None",0,IF(calculations!K25&gt;0,calculations!K25,0))</f>
        <v>0</v>
      </c>
      <c r="E229" s="134">
        <f>IF(AND(B229&gt;0,'group input'!D$23&lt;&gt;"None"),VLOOKUP('group input'!D$23,STD_Rates_lookup,2,FALSE),0)</f>
        <v>0</v>
      </c>
      <c r="F229" s="128">
        <f>calculations!L25</f>
        <v>0</v>
      </c>
      <c r="G229" s="124"/>
      <c r="H229" s="118">
        <f>IF('group input'!D$23="None",0,IF(calculations!F75&gt;0,calculations!F75,0))</f>
        <v>0</v>
      </c>
      <c r="I229" s="119">
        <f>IF('group input'!D$23="None",0,IF(calculations!D75&gt;0,calculations!D75,0))</f>
        <v>0</v>
      </c>
      <c r="J229" s="133">
        <f>IF('group input'!D$23="None",0,IF(calculations!K75&gt;0,calculations!K75,0))</f>
        <v>0</v>
      </c>
      <c r="K229" s="134">
        <f>IF(AND(H229&gt;0,'group input'!D$23&lt;&gt;"None"),VLOOKUP('group input'!D$23,STD_Rates_lookup,2,FALSE),0)</f>
        <v>0</v>
      </c>
      <c r="L229" s="128">
        <f>calculations!L75</f>
        <v>0</v>
      </c>
    </row>
    <row r="230" spans="2:12" x14ac:dyDescent="0.3">
      <c r="B230" s="118">
        <f>IF('group input'!D$23="None",0,IF(calculations!F26&gt;0,calculations!F26,0))</f>
        <v>0</v>
      </c>
      <c r="C230" s="119">
        <f>IF('group input'!D$23="None",0,IF(calculations!D26&gt;0,calculations!D26,0))</f>
        <v>0</v>
      </c>
      <c r="D230" s="133">
        <f>IF('group input'!D$23="None",0,IF(calculations!K26&gt;0,calculations!K26,0))</f>
        <v>0</v>
      </c>
      <c r="E230" s="134">
        <f>IF(AND(B230&gt;0,'group input'!D$23&lt;&gt;"None"),VLOOKUP('group input'!D$23,STD_Rates_lookup,2,FALSE),0)</f>
        <v>0</v>
      </c>
      <c r="F230" s="128">
        <f>calculations!L26</f>
        <v>0</v>
      </c>
      <c r="G230" s="124"/>
      <c r="H230" s="118">
        <f>IF('group input'!D$23="None",0,IF(calculations!F76&gt;0,calculations!F76,0))</f>
        <v>0</v>
      </c>
      <c r="I230" s="119">
        <f>IF('group input'!D$23="None",0,IF(calculations!D76&gt;0,calculations!D76,0))</f>
        <v>0</v>
      </c>
      <c r="J230" s="133">
        <f>IF('group input'!D$23="None",0,IF(calculations!K76&gt;0,calculations!K76,0))</f>
        <v>0</v>
      </c>
      <c r="K230" s="134">
        <f>IF(AND(H230&gt;0,'group input'!D$23&lt;&gt;"None"),VLOOKUP('group input'!D$23,STD_Rates_lookup,2,FALSE),0)</f>
        <v>0</v>
      </c>
      <c r="L230" s="128">
        <f>calculations!L76</f>
        <v>0</v>
      </c>
    </row>
    <row r="231" spans="2:12" x14ac:dyDescent="0.3">
      <c r="B231" s="118">
        <f>IF('group input'!D$23="None",0,IF(calculations!F27&gt;0,calculations!F27,0))</f>
        <v>0</v>
      </c>
      <c r="C231" s="119">
        <f>IF('group input'!D$23="None",0,IF(calculations!D27&gt;0,calculations!D27,0))</f>
        <v>0</v>
      </c>
      <c r="D231" s="133">
        <f>IF('group input'!D$23="None",0,IF(calculations!K27&gt;0,calculations!K27,0))</f>
        <v>0</v>
      </c>
      <c r="E231" s="134">
        <f>IF(AND(B231&gt;0,'group input'!D$23&lt;&gt;"None"),VLOOKUP('group input'!D$23,STD_Rates_lookup,2,FALSE),0)</f>
        <v>0</v>
      </c>
      <c r="F231" s="128">
        <f>calculations!L27</f>
        <v>0</v>
      </c>
      <c r="G231" s="124"/>
      <c r="H231" s="118">
        <f>IF('group input'!D$23="None",0,IF(calculations!F77&gt;0,calculations!F77,0))</f>
        <v>0</v>
      </c>
      <c r="I231" s="119">
        <f>IF('group input'!D$23="None",0,IF(calculations!D77&gt;0,calculations!D77,0))</f>
        <v>0</v>
      </c>
      <c r="J231" s="133">
        <f>IF('group input'!D$23="None",0,IF(calculations!K77&gt;0,calculations!K77,0))</f>
        <v>0</v>
      </c>
      <c r="K231" s="134">
        <f>IF(AND(H231&gt;0,'group input'!D$23&lt;&gt;"None"),VLOOKUP('group input'!D$23,STD_Rates_lookup,2,FALSE),0)</f>
        <v>0</v>
      </c>
      <c r="L231" s="128">
        <f>calculations!L77</f>
        <v>0</v>
      </c>
    </row>
    <row r="232" spans="2:12" x14ac:dyDescent="0.3">
      <c r="B232" s="118">
        <f>IF('group input'!D$23="None",0,IF(calculations!F28&gt;0,calculations!F28,0))</f>
        <v>0</v>
      </c>
      <c r="C232" s="119">
        <f>IF('group input'!D$23="None",0,IF(calculations!D28&gt;0,calculations!D28,0))</f>
        <v>0</v>
      </c>
      <c r="D232" s="133">
        <f>IF('group input'!D$23="None",0,IF(calculations!K28&gt;0,calculations!K28,0))</f>
        <v>0</v>
      </c>
      <c r="E232" s="134">
        <f>IF(AND(B232&gt;0,'group input'!D$23&lt;&gt;"None"),VLOOKUP('group input'!D$23,STD_Rates_lookup,2,FALSE),0)</f>
        <v>0</v>
      </c>
      <c r="F232" s="128">
        <f>calculations!L28</f>
        <v>0</v>
      </c>
      <c r="G232" s="124"/>
      <c r="H232" s="118">
        <f>IF('group input'!D$23="None",0,IF(calculations!F78&gt;0,calculations!F78,0))</f>
        <v>0</v>
      </c>
      <c r="I232" s="119">
        <f>IF('group input'!D$23="None",0,IF(calculations!D78&gt;0,calculations!D78,0))</f>
        <v>0</v>
      </c>
      <c r="J232" s="133">
        <f>IF('group input'!D$23="None",0,IF(calculations!K78&gt;0,calculations!K78,0))</f>
        <v>0</v>
      </c>
      <c r="K232" s="134">
        <f>IF(AND(H232&gt;0,'group input'!D$23&lt;&gt;"None"),VLOOKUP('group input'!D$23,STD_Rates_lookup,2,FALSE),0)</f>
        <v>0</v>
      </c>
      <c r="L232" s="128">
        <f>calculations!L78</f>
        <v>0</v>
      </c>
    </row>
    <row r="233" spans="2:12" x14ac:dyDescent="0.3">
      <c r="B233" s="118">
        <f>IF('group input'!D$23="None",0,IF(calculations!F29&gt;0,calculations!F29,0))</f>
        <v>0</v>
      </c>
      <c r="C233" s="119">
        <f>IF('group input'!D$23="None",0,IF(calculations!D29&gt;0,calculations!D29,0))</f>
        <v>0</v>
      </c>
      <c r="D233" s="133">
        <f>IF('group input'!D$23="None",0,IF(calculations!K29&gt;0,calculations!K29,0))</f>
        <v>0</v>
      </c>
      <c r="E233" s="134">
        <f>IF(AND(B233&gt;0,'group input'!D$23&lt;&gt;"None"),VLOOKUP('group input'!D$23,STD_Rates_lookup,2,FALSE),0)</f>
        <v>0</v>
      </c>
      <c r="F233" s="128">
        <f>calculations!L29</f>
        <v>0</v>
      </c>
      <c r="G233" s="124"/>
      <c r="H233" s="118">
        <f>IF('group input'!D$23="None",0,IF(calculations!F79&gt;0,calculations!F79,0))</f>
        <v>0</v>
      </c>
      <c r="I233" s="119">
        <f>IF('group input'!D$23="None",0,IF(calculations!D79&gt;0,calculations!D79,0))</f>
        <v>0</v>
      </c>
      <c r="J233" s="133">
        <f>IF('group input'!D$23="None",0,IF(calculations!K79&gt;0,calculations!K79,0))</f>
        <v>0</v>
      </c>
      <c r="K233" s="134">
        <f>IF(AND(H233&gt;0,'group input'!D$23&lt;&gt;"None"),VLOOKUP('group input'!D$23,STD_Rates_lookup,2,FALSE),0)</f>
        <v>0</v>
      </c>
      <c r="L233" s="128">
        <f>calculations!L79</f>
        <v>0</v>
      </c>
    </row>
    <row r="234" spans="2:12" x14ac:dyDescent="0.3">
      <c r="B234" s="118">
        <f>IF('group input'!D$23="None",0,IF(calculations!F30&gt;0,calculations!F30,0))</f>
        <v>0</v>
      </c>
      <c r="C234" s="119">
        <f>IF('group input'!D$23="None",0,IF(calculations!D30&gt;0,calculations!D30,0))</f>
        <v>0</v>
      </c>
      <c r="D234" s="133">
        <f>IF('group input'!D$23="None",0,IF(calculations!K30&gt;0,calculations!K30,0))</f>
        <v>0</v>
      </c>
      <c r="E234" s="134">
        <f>IF(AND(B234&gt;0,'group input'!D$23&lt;&gt;"None"),VLOOKUP('group input'!D$23,STD_Rates_lookup,2,FALSE),0)</f>
        <v>0</v>
      </c>
      <c r="F234" s="128">
        <f>calculations!L30</f>
        <v>0</v>
      </c>
      <c r="G234" s="124"/>
      <c r="H234" s="118">
        <f>IF('group input'!D$23="None",0,IF(calculations!F80&gt;0,calculations!F80,0))</f>
        <v>0</v>
      </c>
      <c r="I234" s="119">
        <f>IF('group input'!D$23="None",0,IF(calculations!D80&gt;0,calculations!D80,0))</f>
        <v>0</v>
      </c>
      <c r="J234" s="133">
        <f>IF('group input'!D$23="None",0,IF(calculations!K80&gt;0,calculations!K80,0))</f>
        <v>0</v>
      </c>
      <c r="K234" s="134">
        <f>IF(AND(H234&gt;0,'group input'!D$23&lt;&gt;"None"),VLOOKUP('group input'!D$23,STD_Rates_lookup,2,FALSE),0)</f>
        <v>0</v>
      </c>
      <c r="L234" s="128">
        <f>calculations!L80</f>
        <v>0</v>
      </c>
    </row>
    <row r="235" spans="2:12" x14ac:dyDescent="0.3">
      <c r="B235" s="118">
        <f>IF('group input'!D$23="None",0,IF(calculations!F31&gt;0,calculations!F31,0))</f>
        <v>0</v>
      </c>
      <c r="C235" s="119">
        <f>IF('group input'!D$23="None",0,IF(calculations!D31&gt;0,calculations!D31,0))</f>
        <v>0</v>
      </c>
      <c r="D235" s="133">
        <f>IF('group input'!D$23="None",0,IF(calculations!K31&gt;0,calculations!K31,0))</f>
        <v>0</v>
      </c>
      <c r="E235" s="134">
        <f>IF(AND(B235&gt;0,'group input'!D$23&lt;&gt;"None"),VLOOKUP('group input'!D$23,STD_Rates_lookup,2,FALSE),0)</f>
        <v>0</v>
      </c>
      <c r="F235" s="128">
        <f>calculations!L31</f>
        <v>0</v>
      </c>
      <c r="G235" s="124"/>
      <c r="H235" s="118">
        <f>IF('group input'!D$23="None",0,IF(calculations!F81&gt;0,calculations!F81,0))</f>
        <v>0</v>
      </c>
      <c r="I235" s="119">
        <f>IF('group input'!D$23="None",0,IF(calculations!D81&gt;0,calculations!D81,0))</f>
        <v>0</v>
      </c>
      <c r="J235" s="133">
        <f>IF('group input'!D$23="None",0,IF(calculations!K81&gt;0,calculations!K81,0))</f>
        <v>0</v>
      </c>
      <c r="K235" s="134">
        <f>IF(AND(H235&gt;0,'group input'!D$23&lt;&gt;"None"),VLOOKUP('group input'!D$23,STD_Rates_lookup,2,FALSE),0)</f>
        <v>0</v>
      </c>
      <c r="L235" s="128">
        <f>calculations!L81</f>
        <v>0</v>
      </c>
    </row>
    <row r="236" spans="2:12" x14ac:dyDescent="0.3">
      <c r="B236" s="118">
        <f>IF('group input'!D$23="None",0,IF(calculations!F32&gt;0,calculations!F32,0))</f>
        <v>0</v>
      </c>
      <c r="C236" s="119">
        <f>IF('group input'!D$23="None",0,IF(calculations!D32&gt;0,calculations!D32,0))</f>
        <v>0</v>
      </c>
      <c r="D236" s="133">
        <f>IF('group input'!D$23="None",0,IF(calculations!K32&gt;0,calculations!K32,0))</f>
        <v>0</v>
      </c>
      <c r="E236" s="134">
        <f>IF(AND(B236&gt;0,'group input'!D$23&lt;&gt;"None"),VLOOKUP('group input'!D$23,STD_Rates_lookup,2,FALSE),0)</f>
        <v>0</v>
      </c>
      <c r="F236" s="128">
        <f>calculations!L32</f>
        <v>0</v>
      </c>
      <c r="G236" s="124"/>
      <c r="H236" s="118">
        <f>IF('group input'!D$23="None",0,IF(calculations!F82&gt;0,calculations!F82,0))</f>
        <v>0</v>
      </c>
      <c r="I236" s="119">
        <f>IF('group input'!D$23="None",0,IF(calculations!D82&gt;0,calculations!D82,0))</f>
        <v>0</v>
      </c>
      <c r="J236" s="133">
        <f>IF('group input'!D$23="None",0,IF(calculations!K82&gt;0,calculations!K82,0))</f>
        <v>0</v>
      </c>
      <c r="K236" s="134">
        <f>IF(AND(H236&gt;0,'group input'!D$23&lt;&gt;"None"),VLOOKUP('group input'!D$23,STD_Rates_lookup,2,FALSE),0)</f>
        <v>0</v>
      </c>
      <c r="L236" s="128">
        <f>calculations!L82</f>
        <v>0</v>
      </c>
    </row>
    <row r="237" spans="2:12" x14ac:dyDescent="0.3">
      <c r="B237" s="118">
        <f>IF('group input'!D$23="None",0,IF(calculations!F33&gt;0,calculations!F33,0))</f>
        <v>0</v>
      </c>
      <c r="C237" s="119">
        <f>IF('group input'!D$23="None",0,IF(calculations!D33&gt;0,calculations!D33,0))</f>
        <v>0</v>
      </c>
      <c r="D237" s="133">
        <f>IF('group input'!D$23="None",0,IF(calculations!K33&gt;0,calculations!K33,0))</f>
        <v>0</v>
      </c>
      <c r="E237" s="134">
        <f>IF(AND(B237&gt;0,'group input'!D$23&lt;&gt;"None"),VLOOKUP('group input'!D$23,STD_Rates_lookup,2,FALSE),0)</f>
        <v>0</v>
      </c>
      <c r="F237" s="128">
        <f>calculations!L33</f>
        <v>0</v>
      </c>
      <c r="G237" s="124"/>
      <c r="H237" s="118">
        <f>IF('group input'!D$23="None",0,IF(calculations!F83&gt;0,calculations!F83,0))</f>
        <v>0</v>
      </c>
      <c r="I237" s="119">
        <f>IF('group input'!D$23="None",0,IF(calculations!D83&gt;0,calculations!D83,0))</f>
        <v>0</v>
      </c>
      <c r="J237" s="133">
        <f>IF('group input'!D$23="None",0,IF(calculations!K83&gt;0,calculations!K83,0))</f>
        <v>0</v>
      </c>
      <c r="K237" s="134">
        <f>IF(AND(H237&gt;0,'group input'!D$23&lt;&gt;"None"),VLOOKUP('group input'!D$23,STD_Rates_lookup,2,FALSE),0)</f>
        <v>0</v>
      </c>
      <c r="L237" s="128">
        <f>calculations!L83</f>
        <v>0</v>
      </c>
    </row>
    <row r="238" spans="2:12" x14ac:dyDescent="0.3">
      <c r="B238" s="118">
        <f>IF('group input'!D$23="None",0,IF(calculations!F34&gt;0,calculations!F34,0))</f>
        <v>0</v>
      </c>
      <c r="C238" s="119">
        <f>IF('group input'!D$23="None",0,IF(calculations!D34&gt;0,calculations!D34,0))</f>
        <v>0</v>
      </c>
      <c r="D238" s="133">
        <f>IF('group input'!D$23="None",0,IF(calculations!K34&gt;0,calculations!K34,0))</f>
        <v>0</v>
      </c>
      <c r="E238" s="134">
        <f>IF(AND(B238&gt;0,'group input'!D$23&lt;&gt;"None"),VLOOKUP('group input'!D$23,STD_Rates_lookup,2,FALSE),0)</f>
        <v>0</v>
      </c>
      <c r="F238" s="128">
        <f>calculations!L34</f>
        <v>0</v>
      </c>
      <c r="G238" s="124"/>
      <c r="H238" s="118">
        <f>IF('group input'!D$23="None",0,IF(calculations!F84&gt;0,calculations!F84,0))</f>
        <v>0</v>
      </c>
      <c r="I238" s="119">
        <f>IF('group input'!D$23="None",0,IF(calculations!D84&gt;0,calculations!D84,0))</f>
        <v>0</v>
      </c>
      <c r="J238" s="133">
        <f>IF('group input'!D$23="None",0,IF(calculations!K84&gt;0,calculations!K84,0))</f>
        <v>0</v>
      </c>
      <c r="K238" s="134">
        <f>IF(AND(H238&gt;0,'group input'!D$23&lt;&gt;"None"),VLOOKUP('group input'!D$23,STD_Rates_lookup,2,FALSE),0)</f>
        <v>0</v>
      </c>
      <c r="L238" s="128">
        <f>calculations!L84</f>
        <v>0</v>
      </c>
    </row>
    <row r="239" spans="2:12" x14ac:dyDescent="0.3">
      <c r="B239" s="118">
        <f>IF('group input'!D$23="None",0,IF(calculations!F35&gt;0,calculations!F35,0))</f>
        <v>0</v>
      </c>
      <c r="C239" s="119">
        <f>IF('group input'!D$23="None",0,IF(calculations!D35&gt;0,calculations!D35,0))</f>
        <v>0</v>
      </c>
      <c r="D239" s="133">
        <f>IF('group input'!D$23="None",0,IF(calculations!K35&gt;0,calculations!K35,0))</f>
        <v>0</v>
      </c>
      <c r="E239" s="134">
        <f>IF(AND(B239&gt;0,'group input'!D$23&lt;&gt;"None"),VLOOKUP('group input'!D$23,STD_Rates_lookup,2,FALSE),0)</f>
        <v>0</v>
      </c>
      <c r="F239" s="128">
        <f>calculations!L35</f>
        <v>0</v>
      </c>
      <c r="G239" s="124"/>
      <c r="H239" s="118">
        <f>IF('group input'!D$23="None",0,IF(calculations!F85&gt;0,calculations!F85,0))</f>
        <v>0</v>
      </c>
      <c r="I239" s="119">
        <f>IF('group input'!D$23="None",0,IF(calculations!D85&gt;0,calculations!D85,0))</f>
        <v>0</v>
      </c>
      <c r="J239" s="133">
        <f>IF('group input'!D$23="None",0,IF(calculations!K85&gt;0,calculations!K85,0))</f>
        <v>0</v>
      </c>
      <c r="K239" s="134">
        <f>IF(AND(H239&gt;0,'group input'!D$23&lt;&gt;"None"),VLOOKUP('group input'!D$23,STD_Rates_lookup,2,FALSE),0)</f>
        <v>0</v>
      </c>
      <c r="L239" s="128">
        <f>calculations!L85</f>
        <v>0</v>
      </c>
    </row>
    <row r="240" spans="2:12" x14ac:dyDescent="0.3">
      <c r="B240" s="118">
        <f>IF('group input'!D$23="None",0,IF(calculations!F36&gt;0,calculations!F36,0))</f>
        <v>0</v>
      </c>
      <c r="C240" s="119">
        <f>IF('group input'!D$23="None",0,IF(calculations!D36&gt;0,calculations!D36,0))</f>
        <v>0</v>
      </c>
      <c r="D240" s="133">
        <f>IF('group input'!D$23="None",0,IF(calculations!K36&gt;0,calculations!K36,0))</f>
        <v>0</v>
      </c>
      <c r="E240" s="134">
        <f>IF(AND(B240&gt;0,'group input'!D$23&lt;&gt;"None"),VLOOKUP('group input'!D$23,STD_Rates_lookup,2,FALSE),0)</f>
        <v>0</v>
      </c>
      <c r="F240" s="128">
        <f>calculations!L36</f>
        <v>0</v>
      </c>
      <c r="G240" s="124"/>
      <c r="H240" s="118">
        <f>IF('group input'!D$23="None",0,IF(calculations!F86&gt;0,calculations!F86,0))</f>
        <v>0</v>
      </c>
      <c r="I240" s="119">
        <f>IF('group input'!D$23="None",0,IF(calculations!D86&gt;0,calculations!D86,0))</f>
        <v>0</v>
      </c>
      <c r="J240" s="133">
        <f>IF('group input'!D$23="None",0,IF(calculations!K86&gt;0,calculations!K86,0))</f>
        <v>0</v>
      </c>
      <c r="K240" s="134">
        <f>IF(AND(H240&gt;0,'group input'!D$23&lt;&gt;"None"),VLOOKUP('group input'!D$23,STD_Rates_lookup,2,FALSE),0)</f>
        <v>0</v>
      </c>
      <c r="L240" s="128">
        <f>calculations!L86</f>
        <v>0</v>
      </c>
    </row>
    <row r="241" spans="2:12" x14ac:dyDescent="0.3">
      <c r="B241" s="118">
        <f>IF('group input'!D$23="None",0,IF(calculations!F37&gt;0,calculations!F37,0))</f>
        <v>0</v>
      </c>
      <c r="C241" s="119">
        <f>IF('group input'!D$23="None",0,IF(calculations!D37&gt;0,calculations!D37,0))</f>
        <v>0</v>
      </c>
      <c r="D241" s="133">
        <f>IF('group input'!D$23="None",0,IF(calculations!K37&gt;0,calculations!K37,0))</f>
        <v>0</v>
      </c>
      <c r="E241" s="134">
        <f>IF(AND(B241&gt;0,'group input'!D$23&lt;&gt;"None"),VLOOKUP('group input'!D$23,STD_Rates_lookup,2,FALSE),0)</f>
        <v>0</v>
      </c>
      <c r="F241" s="128">
        <f>calculations!L37</f>
        <v>0</v>
      </c>
      <c r="G241" s="124"/>
      <c r="H241" s="118">
        <f>IF('group input'!D$23="None",0,IF(calculations!F87&gt;0,calculations!F87,0))</f>
        <v>0</v>
      </c>
      <c r="I241" s="119">
        <f>IF('group input'!D$23="None",0,IF(calculations!D87&gt;0,calculations!D87,0))</f>
        <v>0</v>
      </c>
      <c r="J241" s="133">
        <f>IF('group input'!D$23="None",0,IF(calculations!K87&gt;0,calculations!K87,0))</f>
        <v>0</v>
      </c>
      <c r="K241" s="134">
        <f>IF(AND(H241&gt;0,'group input'!D$23&lt;&gt;"None"),VLOOKUP('group input'!D$23,STD_Rates_lookup,2,FALSE),0)</f>
        <v>0</v>
      </c>
      <c r="L241" s="128">
        <f>calculations!L87</f>
        <v>0</v>
      </c>
    </row>
    <row r="242" spans="2:12" x14ac:dyDescent="0.3">
      <c r="B242" s="118">
        <f>IF('group input'!D$23="None",0,IF(calculations!F38&gt;0,calculations!F38,0))</f>
        <v>0</v>
      </c>
      <c r="C242" s="119">
        <f>IF('group input'!D$23="None",0,IF(calculations!D38&gt;0,calculations!D38,0))</f>
        <v>0</v>
      </c>
      <c r="D242" s="133">
        <f>IF('group input'!D$23="None",0,IF(calculations!K38&gt;0,calculations!K38,0))</f>
        <v>0</v>
      </c>
      <c r="E242" s="134">
        <f>IF(AND(B242&gt;0,'group input'!D$23&lt;&gt;"None"),VLOOKUP('group input'!D$23,STD_Rates_lookup,2,FALSE),0)</f>
        <v>0</v>
      </c>
      <c r="F242" s="128">
        <f>calculations!L38</f>
        <v>0</v>
      </c>
      <c r="G242" s="124"/>
      <c r="H242" s="118">
        <f>IF('group input'!D$23="None",0,IF(calculations!F88&gt;0,calculations!F88,0))</f>
        <v>0</v>
      </c>
      <c r="I242" s="119">
        <f>IF('group input'!D$23="None",0,IF(calculations!D88&gt;0,calculations!D88,0))</f>
        <v>0</v>
      </c>
      <c r="J242" s="133">
        <f>IF('group input'!D$23="None",0,IF(calculations!K88&gt;0,calculations!K88,0))</f>
        <v>0</v>
      </c>
      <c r="K242" s="134">
        <f>IF(AND(H242&gt;0,'group input'!D$23&lt;&gt;"None"),VLOOKUP('group input'!D$23,STD_Rates_lookup,2,FALSE),0)</f>
        <v>0</v>
      </c>
      <c r="L242" s="128">
        <f>calculations!L88</f>
        <v>0</v>
      </c>
    </row>
    <row r="243" spans="2:12" x14ac:dyDescent="0.3">
      <c r="B243" s="118">
        <f>IF('group input'!D$23="None",0,IF(calculations!F39&gt;0,calculations!F39,0))</f>
        <v>0</v>
      </c>
      <c r="C243" s="119">
        <f>IF('group input'!D$23="None",0,IF(calculations!D39&gt;0,calculations!D39,0))</f>
        <v>0</v>
      </c>
      <c r="D243" s="133">
        <f>IF('group input'!D$23="None",0,IF(calculations!K39&gt;0,calculations!K39,0))</f>
        <v>0</v>
      </c>
      <c r="E243" s="134">
        <f>IF(AND(B243&gt;0,'group input'!D$23&lt;&gt;"None"),VLOOKUP('group input'!D$23,STD_Rates_lookup,2,FALSE),0)</f>
        <v>0</v>
      </c>
      <c r="F243" s="128">
        <f>calculations!L39</f>
        <v>0</v>
      </c>
      <c r="G243" s="124"/>
      <c r="H243" s="118">
        <f>IF('group input'!D$23="None",0,IF(calculations!F89&gt;0,calculations!F89,0))</f>
        <v>0</v>
      </c>
      <c r="I243" s="119">
        <f>IF('group input'!D$23="None",0,IF(calculations!D89&gt;0,calculations!D89,0))</f>
        <v>0</v>
      </c>
      <c r="J243" s="133">
        <f>IF('group input'!D$23="None",0,IF(calculations!K89&gt;0,calculations!K89,0))</f>
        <v>0</v>
      </c>
      <c r="K243" s="134">
        <f>IF(AND(H243&gt;0,'group input'!D$23&lt;&gt;"None"),VLOOKUP('group input'!D$23,STD_Rates_lookup,2,FALSE),0)</f>
        <v>0</v>
      </c>
      <c r="L243" s="128">
        <f>calculations!L89</f>
        <v>0</v>
      </c>
    </row>
    <row r="244" spans="2:12" x14ac:dyDescent="0.3">
      <c r="B244" s="118">
        <f>IF('group input'!D$23="None",0,IF(calculations!F40&gt;0,calculations!F40,0))</f>
        <v>0</v>
      </c>
      <c r="C244" s="119">
        <f>IF('group input'!D$23="None",0,IF(calculations!D40&gt;0,calculations!D40,0))</f>
        <v>0</v>
      </c>
      <c r="D244" s="133">
        <f>IF('group input'!D$23="None",0,IF(calculations!K40&gt;0,calculations!K40,0))</f>
        <v>0</v>
      </c>
      <c r="E244" s="134">
        <f>IF(AND(B244&gt;0,'group input'!D$23&lt;&gt;"None"),VLOOKUP('group input'!D$23,STD_Rates_lookup,2,FALSE),0)</f>
        <v>0</v>
      </c>
      <c r="F244" s="128">
        <f>calculations!L40</f>
        <v>0</v>
      </c>
      <c r="G244" s="124"/>
      <c r="H244" s="118">
        <f>IF('group input'!D$23="None",0,IF(calculations!F90&gt;0,calculations!F90,0))</f>
        <v>0</v>
      </c>
      <c r="I244" s="119">
        <f>IF('group input'!D$23="None",0,IF(calculations!D90&gt;0,calculations!D90,0))</f>
        <v>0</v>
      </c>
      <c r="J244" s="133">
        <f>IF('group input'!D$23="None",0,IF(calculations!K90&gt;0,calculations!K90,0))</f>
        <v>0</v>
      </c>
      <c r="K244" s="134">
        <f>IF(AND(H244&gt;0,'group input'!D$23&lt;&gt;"None"),VLOOKUP('group input'!D$23,STD_Rates_lookup,2,FALSE),0)</f>
        <v>0</v>
      </c>
      <c r="L244" s="128">
        <f>calculations!L90</f>
        <v>0</v>
      </c>
    </row>
    <row r="245" spans="2:12" x14ac:dyDescent="0.3">
      <c r="B245" s="118">
        <f>IF('group input'!D$23="None",0,IF(calculations!F41&gt;0,calculations!F41,0))</f>
        <v>0</v>
      </c>
      <c r="C245" s="119">
        <f>IF('group input'!D$23="None",0,IF(calculations!D41&gt;0,calculations!D41,0))</f>
        <v>0</v>
      </c>
      <c r="D245" s="133">
        <f>IF('group input'!D$23="None",0,IF(calculations!K41&gt;0,calculations!K41,0))</f>
        <v>0</v>
      </c>
      <c r="E245" s="134">
        <f>IF(AND(B245&gt;0,'group input'!D$23&lt;&gt;"None"),VLOOKUP('group input'!D$23,STD_Rates_lookup,2,FALSE),0)</f>
        <v>0</v>
      </c>
      <c r="F245" s="128">
        <f>calculations!L41</f>
        <v>0</v>
      </c>
      <c r="G245" s="124"/>
      <c r="H245" s="118">
        <f>IF('group input'!D$23="None",0,IF(calculations!F91&gt;0,calculations!F91,0))</f>
        <v>0</v>
      </c>
      <c r="I245" s="119">
        <f>IF('group input'!D$23="None",0,IF(calculations!D91&gt;0,calculations!D91,0))</f>
        <v>0</v>
      </c>
      <c r="J245" s="133">
        <f>IF('group input'!D$23="None",0,IF(calculations!K91&gt;0,calculations!K91,0))</f>
        <v>0</v>
      </c>
      <c r="K245" s="134">
        <f>IF(AND(H245&gt;0,'group input'!D$23&lt;&gt;"None"),VLOOKUP('group input'!D$23,STD_Rates_lookup,2,FALSE),0)</f>
        <v>0</v>
      </c>
      <c r="L245" s="128">
        <f>calculations!L91</f>
        <v>0</v>
      </c>
    </row>
    <row r="246" spans="2:12" x14ac:dyDescent="0.3">
      <c r="B246" s="118">
        <f>IF('group input'!D$23="None",0,IF(calculations!F42&gt;0,calculations!F42,0))</f>
        <v>0</v>
      </c>
      <c r="C246" s="119">
        <f>IF('group input'!D$23="None",0,IF(calculations!D42&gt;0,calculations!D42,0))</f>
        <v>0</v>
      </c>
      <c r="D246" s="133">
        <f>IF('group input'!D$23="None",0,IF(calculations!K42&gt;0,calculations!K42,0))</f>
        <v>0</v>
      </c>
      <c r="E246" s="134">
        <f>IF(AND(B246&gt;0,'group input'!D$23&lt;&gt;"None"),VLOOKUP('group input'!D$23,STD_Rates_lookup,2,FALSE),0)</f>
        <v>0</v>
      </c>
      <c r="F246" s="128">
        <f>calculations!L42</f>
        <v>0</v>
      </c>
      <c r="G246" s="124"/>
      <c r="H246" s="118">
        <f>IF('group input'!D$23="None",0,IF(calculations!F92&gt;0,calculations!F92,0))</f>
        <v>0</v>
      </c>
      <c r="I246" s="119">
        <f>IF('group input'!D$23="None",0,IF(calculations!D92&gt;0,calculations!D92,0))</f>
        <v>0</v>
      </c>
      <c r="J246" s="133">
        <f>IF('group input'!D$23="None",0,IF(calculations!K92&gt;0,calculations!K92,0))</f>
        <v>0</v>
      </c>
      <c r="K246" s="134">
        <f>IF(AND(H246&gt;0,'group input'!D$23&lt;&gt;"None"),VLOOKUP('group input'!D$23,STD_Rates_lookup,2,FALSE),0)</f>
        <v>0</v>
      </c>
      <c r="L246" s="128">
        <f>calculations!L92</f>
        <v>0</v>
      </c>
    </row>
    <row r="247" spans="2:12" x14ac:dyDescent="0.3">
      <c r="B247" s="118">
        <f>IF('group input'!D$23="None",0,IF(calculations!F43&gt;0,calculations!F43,0))</f>
        <v>0</v>
      </c>
      <c r="C247" s="119">
        <f>IF('group input'!D$23="None",0,IF(calculations!D43&gt;0,calculations!D43,0))</f>
        <v>0</v>
      </c>
      <c r="D247" s="133">
        <f>IF('group input'!D$23="None",0,IF(calculations!K43&gt;0,calculations!K43,0))</f>
        <v>0</v>
      </c>
      <c r="E247" s="134">
        <f>IF(AND(B247&gt;0,'group input'!D$23&lt;&gt;"None"),VLOOKUP('group input'!D$23,STD_Rates_lookup,2,FALSE),0)</f>
        <v>0</v>
      </c>
      <c r="F247" s="128">
        <f>calculations!L43</f>
        <v>0</v>
      </c>
      <c r="G247" s="124"/>
      <c r="H247" s="118">
        <f>IF('group input'!D$23="None",0,IF(calculations!F93&gt;0,calculations!F93,0))</f>
        <v>0</v>
      </c>
      <c r="I247" s="119">
        <f>IF('group input'!D$23="None",0,IF(calculations!D93&gt;0,calculations!D93,0))</f>
        <v>0</v>
      </c>
      <c r="J247" s="133">
        <f>IF('group input'!D$23="None",0,IF(calculations!K93&gt;0,calculations!K93,0))</f>
        <v>0</v>
      </c>
      <c r="K247" s="134">
        <f>IF(AND(H247&gt;0,'group input'!D$23&lt;&gt;"None"),VLOOKUP('group input'!D$23,STD_Rates_lookup,2,FALSE),0)</f>
        <v>0</v>
      </c>
      <c r="L247" s="128">
        <f>calculations!L93</f>
        <v>0</v>
      </c>
    </row>
    <row r="248" spans="2:12" x14ac:dyDescent="0.3">
      <c r="B248" s="118">
        <f>IF('group input'!D$23="None",0,IF(calculations!F44&gt;0,calculations!F44,0))</f>
        <v>0</v>
      </c>
      <c r="C248" s="119">
        <f>IF('group input'!D$23="None",0,IF(calculations!D44&gt;0,calculations!D44,0))</f>
        <v>0</v>
      </c>
      <c r="D248" s="133">
        <f>IF('group input'!D$23="None",0,IF(calculations!K44&gt;0,calculations!K44,0))</f>
        <v>0</v>
      </c>
      <c r="E248" s="134">
        <f>IF(AND(B248&gt;0,'group input'!D$23&lt;&gt;"None"),VLOOKUP('group input'!D$23,STD_Rates_lookup,2,FALSE),0)</f>
        <v>0</v>
      </c>
      <c r="F248" s="128">
        <f>calculations!L44</f>
        <v>0</v>
      </c>
      <c r="G248" s="124"/>
      <c r="H248" s="118">
        <f>IF('group input'!D$23="None",0,IF(calculations!F94&gt;0,calculations!F94,0))</f>
        <v>0</v>
      </c>
      <c r="I248" s="119">
        <f>IF('group input'!D$23="None",0,IF(calculations!D94&gt;0,calculations!D94,0))</f>
        <v>0</v>
      </c>
      <c r="J248" s="133">
        <f>IF('group input'!D$23="None",0,IF(calculations!K94&gt;0,calculations!K94,0))</f>
        <v>0</v>
      </c>
      <c r="K248" s="134">
        <f>IF(AND(H248&gt;0,'group input'!D$23&lt;&gt;"None"),VLOOKUP('group input'!D$23,STD_Rates_lookup,2,FALSE),0)</f>
        <v>0</v>
      </c>
      <c r="L248" s="128">
        <f>calculations!L94</f>
        <v>0</v>
      </c>
    </row>
    <row r="249" spans="2:12" x14ac:dyDescent="0.3">
      <c r="B249" s="118">
        <f>IF('group input'!D$23="None",0,IF(calculations!F45&gt;0,calculations!F45,0))</f>
        <v>0</v>
      </c>
      <c r="C249" s="119">
        <f>IF('group input'!D$23="None",0,IF(calculations!D45&gt;0,calculations!D45,0))</f>
        <v>0</v>
      </c>
      <c r="D249" s="133">
        <f>IF('group input'!D$23="None",0,IF(calculations!K45&gt;0,calculations!K45,0))</f>
        <v>0</v>
      </c>
      <c r="E249" s="134">
        <f>IF(AND(B249&gt;0,'group input'!D$23&lt;&gt;"None"),VLOOKUP('group input'!D$23,STD_Rates_lookup,2,FALSE),0)</f>
        <v>0</v>
      </c>
      <c r="F249" s="128">
        <f>calculations!L45</f>
        <v>0</v>
      </c>
      <c r="G249" s="124"/>
      <c r="H249" s="118">
        <f>IF('group input'!D$23="None",0,IF(calculations!F95&gt;0,calculations!F95,0))</f>
        <v>0</v>
      </c>
      <c r="I249" s="119">
        <f>IF('group input'!D$23="None",0,IF(calculations!D95&gt;0,calculations!D95,0))</f>
        <v>0</v>
      </c>
      <c r="J249" s="133">
        <f>IF('group input'!D$23="None",0,IF(calculations!K95&gt;0,calculations!K95,0))</f>
        <v>0</v>
      </c>
      <c r="K249" s="134">
        <f>IF(AND(H249&gt;0,'group input'!D$23&lt;&gt;"None"),VLOOKUP('group input'!D$23,STD_Rates_lookup,2,FALSE),0)</f>
        <v>0</v>
      </c>
      <c r="L249" s="128">
        <f>calculations!L95</f>
        <v>0</v>
      </c>
    </row>
    <row r="250" spans="2:12" x14ac:dyDescent="0.3">
      <c r="B250" s="118">
        <f>IF('group input'!D$23="None",0,IF(calculations!F46&gt;0,calculations!F46,0))</f>
        <v>0</v>
      </c>
      <c r="C250" s="119">
        <f>IF('group input'!D$23="None",0,IF(calculations!D46&gt;0,calculations!D46,0))</f>
        <v>0</v>
      </c>
      <c r="D250" s="133">
        <f>IF('group input'!D$23="None",0,IF(calculations!K46&gt;0,calculations!K46,0))</f>
        <v>0</v>
      </c>
      <c r="E250" s="134">
        <f>IF(AND(B250&gt;0,'group input'!D$23&lt;&gt;"None"),VLOOKUP('group input'!D$23,STD_Rates_lookup,2,FALSE),0)</f>
        <v>0</v>
      </c>
      <c r="F250" s="128">
        <f>calculations!L46</f>
        <v>0</v>
      </c>
      <c r="G250" s="124"/>
      <c r="H250" s="118">
        <f>IF('group input'!D$23="None",0,IF(calculations!F96&gt;0,calculations!F96,0))</f>
        <v>0</v>
      </c>
      <c r="I250" s="119">
        <f>IF('group input'!D$23="None",0,IF(calculations!D96&gt;0,calculations!D96,0))</f>
        <v>0</v>
      </c>
      <c r="J250" s="133">
        <f>IF('group input'!D$23="None",0,IF(calculations!K96&gt;0,calculations!K96,0))</f>
        <v>0</v>
      </c>
      <c r="K250" s="134">
        <f>IF(AND(H250&gt;0,'group input'!D$23&lt;&gt;"None"),VLOOKUP('group input'!D$23,STD_Rates_lookup,2,FALSE),0)</f>
        <v>0</v>
      </c>
      <c r="L250" s="128">
        <f>calculations!L96</f>
        <v>0</v>
      </c>
    </row>
    <row r="251" spans="2:12" x14ac:dyDescent="0.3">
      <c r="B251" s="118">
        <f>IF('group input'!D$23="None",0,IF(calculations!F47&gt;0,calculations!F47,0))</f>
        <v>0</v>
      </c>
      <c r="C251" s="119">
        <f>IF('group input'!D$23="None",0,IF(calculations!D47&gt;0,calculations!D47,0))</f>
        <v>0</v>
      </c>
      <c r="D251" s="133">
        <f>IF('group input'!D$23="None",0,IF(calculations!K47&gt;0,calculations!K47,0))</f>
        <v>0</v>
      </c>
      <c r="E251" s="134">
        <f>IF(AND(B251&gt;0,'group input'!D$23&lt;&gt;"None"),VLOOKUP('group input'!D$23,STD_Rates_lookup,2,FALSE),0)</f>
        <v>0</v>
      </c>
      <c r="F251" s="128">
        <f>calculations!L47</f>
        <v>0</v>
      </c>
      <c r="G251" s="124"/>
      <c r="H251" s="118">
        <f>IF('group input'!D$23="None",0,IF(calculations!F97&gt;0,calculations!F97,0))</f>
        <v>0</v>
      </c>
      <c r="I251" s="119">
        <f>IF('group input'!D$23="None",0,IF(calculations!D97&gt;0,calculations!D97,0))</f>
        <v>0</v>
      </c>
      <c r="J251" s="133">
        <f>IF('group input'!D$23="None",0,IF(calculations!K97&gt;0,calculations!K97,0))</f>
        <v>0</v>
      </c>
      <c r="K251" s="134">
        <f>IF(AND(H251&gt;0,'group input'!D$23&lt;&gt;"None"),VLOOKUP('group input'!D$23,STD_Rates_lookup,2,FALSE),0)</f>
        <v>0</v>
      </c>
      <c r="L251" s="128">
        <f>calculations!L97</f>
        <v>0</v>
      </c>
    </row>
    <row r="252" spans="2:12" x14ac:dyDescent="0.3">
      <c r="B252" s="118">
        <f>IF('group input'!D$23="None",0,IF(calculations!F48&gt;0,calculations!F48,0))</f>
        <v>0</v>
      </c>
      <c r="C252" s="119">
        <f>IF('group input'!D$23="None",0,IF(calculations!D48&gt;0,calculations!D48,0))</f>
        <v>0</v>
      </c>
      <c r="D252" s="133">
        <f>IF('group input'!D$23="None",0,IF(calculations!K48&gt;0,calculations!K48,0))</f>
        <v>0</v>
      </c>
      <c r="E252" s="134">
        <f>IF(AND(B252&gt;0,'group input'!D$23&lt;&gt;"None"),VLOOKUP('group input'!D$23,STD_Rates_lookup,2,FALSE),0)</f>
        <v>0</v>
      </c>
      <c r="F252" s="128">
        <f>calculations!L48</f>
        <v>0</v>
      </c>
      <c r="G252" s="124"/>
      <c r="H252" s="118">
        <f>IF('group input'!D$23="None",0,IF(calculations!F98&gt;0,calculations!F98,0))</f>
        <v>0</v>
      </c>
      <c r="I252" s="119">
        <f>IF('group input'!D$23="None",0,IF(calculations!D98&gt;0,calculations!D98,0))</f>
        <v>0</v>
      </c>
      <c r="J252" s="133">
        <f>IF('group input'!D$23="None",0,IF(calculations!K98&gt;0,calculations!K98,0))</f>
        <v>0</v>
      </c>
      <c r="K252" s="134">
        <f>IF(AND(H252&gt;0,'group input'!D$23&lt;&gt;"None"),VLOOKUP('group input'!D$23,STD_Rates_lookup,2,FALSE),0)</f>
        <v>0</v>
      </c>
      <c r="L252" s="128">
        <f>calculations!L98</f>
        <v>0</v>
      </c>
    </row>
    <row r="253" spans="2:12" x14ac:dyDescent="0.3">
      <c r="B253" s="118">
        <f>IF('group input'!D$23="None",0,IF(calculations!F49&gt;0,calculations!F49,0))</f>
        <v>0</v>
      </c>
      <c r="C253" s="119">
        <f>IF('group input'!D$23="None",0,IF(calculations!D49&gt;0,calculations!D49,0))</f>
        <v>0</v>
      </c>
      <c r="D253" s="133">
        <f>IF('group input'!D$23="None",0,IF(calculations!K49&gt;0,calculations!K49,0))</f>
        <v>0</v>
      </c>
      <c r="E253" s="134">
        <f>IF(AND(B253&gt;0,'group input'!D$23&lt;&gt;"None"),VLOOKUP('group input'!D$23,STD_Rates_lookup,2,FALSE),0)</f>
        <v>0</v>
      </c>
      <c r="F253" s="128">
        <f>calculations!L49</f>
        <v>0</v>
      </c>
      <c r="G253" s="124"/>
      <c r="H253" s="118">
        <f>IF('group input'!D$23="None",0,IF(calculations!F99&gt;0,calculations!F99,0))</f>
        <v>0</v>
      </c>
      <c r="I253" s="119">
        <f>IF('group input'!D$23="None",0,IF(calculations!D99&gt;0,calculations!D99,0))</f>
        <v>0</v>
      </c>
      <c r="J253" s="133">
        <f>IF('group input'!D$23="None",0,IF(calculations!K99&gt;0,calculations!K99,0))</f>
        <v>0</v>
      </c>
      <c r="K253" s="134">
        <f>IF(AND(H253&gt;0,'group input'!D$23&lt;&gt;"None"),VLOOKUP('group input'!D$23,STD_Rates_lookup,2,FALSE),0)</f>
        <v>0</v>
      </c>
      <c r="L253" s="128">
        <f>calculations!L99</f>
        <v>0</v>
      </c>
    </row>
    <row r="254" spans="2:12" x14ac:dyDescent="0.3">
      <c r="B254" s="118">
        <f>IF('group input'!D$23="None",0,IF(calculations!F50&gt;0,calculations!F50,0))</f>
        <v>0</v>
      </c>
      <c r="C254" s="119">
        <f>IF('group input'!D$23="None",0,IF(calculations!D50&gt;0,calculations!D50,0))</f>
        <v>0</v>
      </c>
      <c r="D254" s="133">
        <f>IF('group input'!D$23="None",0,IF(calculations!K50&gt;0,calculations!K50,0))</f>
        <v>0</v>
      </c>
      <c r="E254" s="134">
        <f>IF(AND(B254&gt;0,'group input'!D$23&lt;&gt;"None"),VLOOKUP('group input'!D$23,STD_Rates_lookup,2,FALSE),0)</f>
        <v>0</v>
      </c>
      <c r="F254" s="128">
        <f>calculations!L50</f>
        <v>0</v>
      </c>
      <c r="G254" s="124"/>
      <c r="H254" s="118">
        <f>IF('group input'!D$23="None",0,IF(calculations!F100&gt;0,calculations!F100,0))</f>
        <v>0</v>
      </c>
      <c r="I254" s="119">
        <f>IF('group input'!D$23="None",0,IF(calculations!D100&gt;0,calculations!D100,0))</f>
        <v>0</v>
      </c>
      <c r="J254" s="133">
        <f>IF('group input'!D$23="None",0,IF(calculations!K100&gt;0,calculations!K100,0))</f>
        <v>0</v>
      </c>
      <c r="K254" s="134">
        <f>IF(AND(H254&gt;0,'group input'!D$23&lt;&gt;"None"),VLOOKUP('group input'!D$23,STD_Rates_lookup,2,FALSE),0)</f>
        <v>0</v>
      </c>
      <c r="L254" s="128">
        <f>calculations!L100</f>
        <v>0</v>
      </c>
    </row>
    <row r="255" spans="2:12" x14ac:dyDescent="0.3">
      <c r="B255" s="118">
        <f>IF('group input'!D$23="None",0,IF(calculations!F51&gt;0,calculations!F51,0))</f>
        <v>0</v>
      </c>
      <c r="C255" s="119">
        <f>IF('group input'!D$23="None",0,IF(calculations!D51&gt;0,calculations!D51,0))</f>
        <v>0</v>
      </c>
      <c r="D255" s="133">
        <f>IF('group input'!D$23="None",0,IF(calculations!K51&gt;0,calculations!K51,0))</f>
        <v>0</v>
      </c>
      <c r="E255" s="134">
        <f>IF(AND(B255&gt;0,'group input'!D$23&lt;&gt;"None"),VLOOKUP('group input'!D$23,STD_Rates_lookup,2,FALSE),0)</f>
        <v>0</v>
      </c>
      <c r="F255" s="128">
        <f>calculations!L51</f>
        <v>0</v>
      </c>
      <c r="G255" s="124"/>
      <c r="H255" s="118">
        <f>IF('group input'!D$23="None",0,IF(calculations!F101&gt;0,calculations!F101,0))</f>
        <v>0</v>
      </c>
      <c r="I255" s="119">
        <f>IF('group input'!D$23="None",0,IF(calculations!D101&gt;0,calculations!D101,0))</f>
        <v>0</v>
      </c>
      <c r="J255" s="133">
        <f>IF('group input'!D$23="None",0,IF(calculations!K101&gt;0,calculations!K101,0))</f>
        <v>0</v>
      </c>
      <c r="K255" s="134">
        <f>IF(AND(H255&gt;0,'group input'!D$23&lt;&gt;"None"),VLOOKUP('group input'!D$23,STD_Rates_lookup,2,FALSE),0)</f>
        <v>0</v>
      </c>
      <c r="L255" s="128">
        <f>calculations!L101</f>
        <v>0</v>
      </c>
    </row>
    <row r="256" spans="2:12" x14ac:dyDescent="0.3">
      <c r="B256" s="118">
        <f>IF('group input'!D$23="None",0,IF(calculations!F52&gt;0,calculations!F52,0))</f>
        <v>0</v>
      </c>
      <c r="C256" s="119">
        <f>IF('group input'!D$23="None",0,IF(calculations!D52&gt;0,calculations!D52,0))</f>
        <v>0</v>
      </c>
      <c r="D256" s="133">
        <f>IF('group input'!D$23="None",0,IF(calculations!K52&gt;0,calculations!K52,0))</f>
        <v>0</v>
      </c>
      <c r="E256" s="134">
        <f>IF(AND(B256&gt;0,'group input'!D$23&lt;&gt;"None"),VLOOKUP('group input'!D$23,STD_Rates_lookup,2,FALSE),0)</f>
        <v>0</v>
      </c>
      <c r="F256" s="128">
        <f>calculations!L52</f>
        <v>0</v>
      </c>
      <c r="G256" s="124"/>
      <c r="H256" s="118">
        <f>IF('group input'!D$23="None",0,IF(calculations!F102&gt;0,calculations!F102,0))</f>
        <v>0</v>
      </c>
      <c r="I256" s="119">
        <f>IF('group input'!D$23="None",0,IF(calculations!D102&gt;0,calculations!D102,0))</f>
        <v>0</v>
      </c>
      <c r="J256" s="133">
        <f>IF('group input'!D$23="None",0,IF(calculations!K102&gt;0,calculations!K102,0))</f>
        <v>0</v>
      </c>
      <c r="K256" s="134">
        <f>IF(AND(H256&gt;0,'group input'!D$23&lt;&gt;"None"),VLOOKUP('group input'!D$23,STD_Rates_lookup,2,FALSE),0)</f>
        <v>0</v>
      </c>
      <c r="L256" s="128">
        <f>calculations!L102</f>
        <v>0</v>
      </c>
    </row>
    <row r="258" spans="2:18" ht="15" thickBot="1" x14ac:dyDescent="0.35">
      <c r="K258" s="24" t="s">
        <v>71</v>
      </c>
      <c r="L258" s="115">
        <f>SUM(F207:F256,L207:L256)</f>
        <v>0</v>
      </c>
    </row>
    <row r="259" spans="2:18" ht="15" thickTop="1" x14ac:dyDescent="0.3"/>
    <row r="261" spans="2:18" x14ac:dyDescent="0.3">
      <c r="B261" s="15" t="s">
        <v>72</v>
      </c>
      <c r="C261" s="16"/>
      <c r="D261" s="16"/>
      <c r="E261" s="16"/>
      <c r="F261" s="16"/>
      <c r="G261" s="16"/>
      <c r="H261" s="16"/>
      <c r="I261" s="16"/>
      <c r="J261" s="16"/>
      <c r="K261" s="16"/>
      <c r="L261" s="16"/>
      <c r="M261" s="66"/>
      <c r="N261" s="66"/>
      <c r="O261" s="66"/>
      <c r="P261" s="66"/>
      <c r="Q261" s="66"/>
      <c r="R261" s="66"/>
    </row>
    <row r="263" spans="2:18" x14ac:dyDescent="0.3">
      <c r="B263" s="1" t="s">
        <v>169</v>
      </c>
    </row>
    <row r="264" spans="2:18" ht="27.6" x14ac:dyDescent="0.3">
      <c r="B264" s="27" t="s">
        <v>53</v>
      </c>
      <c r="C264" s="28" t="s">
        <v>54</v>
      </c>
      <c r="D264" s="28" t="s">
        <v>55</v>
      </c>
      <c r="E264" s="28" t="s">
        <v>73</v>
      </c>
      <c r="F264" s="29" t="s">
        <v>74</v>
      </c>
      <c r="G264" s="32"/>
      <c r="H264" s="27" t="s">
        <v>53</v>
      </c>
      <c r="I264" s="28" t="s">
        <v>54</v>
      </c>
      <c r="J264" s="28" t="s">
        <v>55</v>
      </c>
      <c r="K264" s="28" t="s">
        <v>73</v>
      </c>
      <c r="L264" s="30" t="s">
        <v>74</v>
      </c>
    </row>
    <row r="265" spans="2:18" x14ac:dyDescent="0.3">
      <c r="B265" s="118">
        <f>IF('group input'!D$30="None",0,IF(calculations!F3&gt;0,calculations!F3,0))</f>
        <v>0</v>
      </c>
      <c r="C265" s="119">
        <f>IF('group input'!D$30="None",0,IF(calculations!D3&gt;0,calculations!D3,0))</f>
        <v>0</v>
      </c>
      <c r="D265" s="135">
        <f>IF('group input'!D$30="None",0,IF(calculations!N3&gt;0,calculations!N3,0))</f>
        <v>0</v>
      </c>
      <c r="E265" s="134">
        <f>IF(AND(B265&gt;0,'group input'!D$30&lt;&gt;"None"),VLOOKUP('group input'!D$30,LTD_Rates_lookup,2,FALSE),0)</f>
        <v>0</v>
      </c>
      <c r="F265" s="136">
        <f>calculations!O3</f>
        <v>0</v>
      </c>
      <c r="G265" s="124"/>
      <c r="H265" s="118">
        <f>IF('group input'!D$30="None",0,IF(calculations!F53&gt;0,calculations!F53,0))</f>
        <v>0</v>
      </c>
      <c r="I265" s="119">
        <f>IF('group input'!D$30="None",0,IF(calculations!D53&gt;0,calculations!D53,0))</f>
        <v>0</v>
      </c>
      <c r="J265" s="135">
        <f>IF('group input'!D$30="None",0,IF(calculations!N53&gt;0,calculations!N53,0))</f>
        <v>0</v>
      </c>
      <c r="K265" s="137">
        <f>IF(AND(H265&gt;0,'group input'!D$30&lt;&gt;"None"),VLOOKUP('group input'!D$30,LTD_Rates_lookup,2,FALSE),0)</f>
        <v>0</v>
      </c>
      <c r="L265" s="128">
        <f>calculations!O53</f>
        <v>0</v>
      </c>
    </row>
    <row r="266" spans="2:18" x14ac:dyDescent="0.3">
      <c r="B266" s="118">
        <f>IF('group input'!D$30="None",0,IF(calculations!F4&gt;0,calculations!F4,0))</f>
        <v>0</v>
      </c>
      <c r="C266" s="119">
        <f>IF('group input'!D$30="None",0,IF(calculations!D4&gt;0,calculations!D4,0))</f>
        <v>0</v>
      </c>
      <c r="D266" s="135">
        <f>IF('group input'!D$30="None",0,IF(calculations!N4&gt;0,calculations!N4,0))</f>
        <v>0</v>
      </c>
      <c r="E266" s="134">
        <f>IF(AND(B266&gt;0,'group input'!D$30&lt;&gt;"None"),VLOOKUP('group input'!D$30,LTD_Rates_lookup,2,FALSE),0)</f>
        <v>0</v>
      </c>
      <c r="F266" s="136">
        <f>calculations!O4</f>
        <v>0</v>
      </c>
      <c r="G266" s="124"/>
      <c r="H266" s="118">
        <f>IF('group input'!D$30="None",0,IF(calculations!F54&gt;0,calculations!F54,0))</f>
        <v>0</v>
      </c>
      <c r="I266" s="119">
        <f>IF('group input'!D$30="None",0,IF(calculations!D54&gt;0,calculations!D54,0))</f>
        <v>0</v>
      </c>
      <c r="J266" s="135">
        <f>IF('group input'!D$30="None",0,IF(calculations!N54&gt;0,calculations!N54,0))</f>
        <v>0</v>
      </c>
      <c r="K266" s="137">
        <f>IF(AND(H266&gt;0,'group input'!D$30&lt;&gt;"None"),VLOOKUP('group input'!D$30,LTD_Rates_lookup,2,FALSE),0)</f>
        <v>0</v>
      </c>
      <c r="L266" s="128">
        <f>calculations!O54</f>
        <v>0</v>
      </c>
    </row>
    <row r="267" spans="2:18" x14ac:dyDescent="0.3">
      <c r="B267" s="118">
        <f>IF('group input'!D$30="None",0,IF(calculations!F5&gt;0,calculations!F5,0))</f>
        <v>0</v>
      </c>
      <c r="C267" s="119">
        <f>IF('group input'!D$30="None",0,IF(calculations!D5&gt;0,calculations!D5,0))</f>
        <v>0</v>
      </c>
      <c r="D267" s="135">
        <f>IF('group input'!D$30="None",0,IF(calculations!N5&gt;0,calculations!N5,0))</f>
        <v>0</v>
      </c>
      <c r="E267" s="134">
        <f>IF(AND(B267&gt;0,'group input'!D$30&lt;&gt;"None"),VLOOKUP('group input'!D$30,LTD_Rates_lookup,2,FALSE),0)</f>
        <v>0</v>
      </c>
      <c r="F267" s="136">
        <f>calculations!O5</f>
        <v>0</v>
      </c>
      <c r="G267" s="124"/>
      <c r="H267" s="118">
        <f>IF('group input'!D$30="None",0,IF(calculations!F55&gt;0,calculations!F55,0))</f>
        <v>0</v>
      </c>
      <c r="I267" s="119">
        <f>IF('group input'!D$30="None",0,IF(calculations!D55&gt;0,calculations!D55,0))</f>
        <v>0</v>
      </c>
      <c r="J267" s="135">
        <f>IF('group input'!D$30="None",0,IF(calculations!N55&gt;0,calculations!N55,0))</f>
        <v>0</v>
      </c>
      <c r="K267" s="137">
        <f>IF(AND(H267&gt;0,'group input'!D$30&lt;&gt;"None"),VLOOKUP('group input'!D$30,LTD_Rates_lookup,2,FALSE),0)</f>
        <v>0</v>
      </c>
      <c r="L267" s="128">
        <f>calculations!O55</f>
        <v>0</v>
      </c>
    </row>
    <row r="268" spans="2:18" x14ac:dyDescent="0.3">
      <c r="B268" s="118">
        <f>IF('group input'!D$30="None",0,IF(calculations!F6&gt;0,calculations!F6,0))</f>
        <v>0</v>
      </c>
      <c r="C268" s="119">
        <f>IF('group input'!D$30="None",0,IF(calculations!D6&gt;0,calculations!D6,0))</f>
        <v>0</v>
      </c>
      <c r="D268" s="135">
        <f>IF('group input'!D$30="None",0,IF(calculations!N6&gt;0,calculations!N6,0))</f>
        <v>0</v>
      </c>
      <c r="E268" s="134">
        <f>IF(AND(B268&gt;0,'group input'!D$30&lt;&gt;"None"),VLOOKUP('group input'!D$30,LTD_Rates_lookup,2,FALSE),0)</f>
        <v>0</v>
      </c>
      <c r="F268" s="136">
        <f>calculations!O6</f>
        <v>0</v>
      </c>
      <c r="G268" s="124"/>
      <c r="H268" s="118">
        <f>IF('group input'!D$30="None",0,IF(calculations!F56&gt;0,calculations!F56,0))</f>
        <v>0</v>
      </c>
      <c r="I268" s="119">
        <f>IF('group input'!D$30="None",0,IF(calculations!D56&gt;0,calculations!D56,0))</f>
        <v>0</v>
      </c>
      <c r="J268" s="135">
        <f>IF('group input'!D$30="None",0,IF(calculations!N56&gt;0,calculations!N56,0))</f>
        <v>0</v>
      </c>
      <c r="K268" s="137">
        <f>IF(AND(H268&gt;0,'group input'!D$30&lt;&gt;"None"),VLOOKUP('group input'!D$30,LTD_Rates_lookup,2,FALSE),0)</f>
        <v>0</v>
      </c>
      <c r="L268" s="128">
        <f>calculations!O56</f>
        <v>0</v>
      </c>
    </row>
    <row r="269" spans="2:18" x14ac:dyDescent="0.3">
      <c r="B269" s="118">
        <f>IF('group input'!D$30="None",0,IF(calculations!F7&gt;0,calculations!F7,0))</f>
        <v>0</v>
      </c>
      <c r="C269" s="119">
        <f>IF('group input'!D$30="None",0,IF(calculations!D7&gt;0,calculations!D7,0))</f>
        <v>0</v>
      </c>
      <c r="D269" s="135">
        <f>IF('group input'!D$30="None",0,IF(calculations!N7&gt;0,calculations!N7,0))</f>
        <v>0</v>
      </c>
      <c r="E269" s="134">
        <f>IF(AND(B269&gt;0,'group input'!D$30&lt;&gt;"None"),VLOOKUP('group input'!D$30,LTD_Rates_lookup,2,FALSE),0)</f>
        <v>0</v>
      </c>
      <c r="F269" s="136">
        <f>calculations!O7</f>
        <v>0</v>
      </c>
      <c r="G269" s="124"/>
      <c r="H269" s="118">
        <f>IF('group input'!D$30="None",0,IF(calculations!F57&gt;0,calculations!F57,0))</f>
        <v>0</v>
      </c>
      <c r="I269" s="119">
        <f>IF('group input'!D$30="None",0,IF(calculations!D57&gt;0,calculations!D57,0))</f>
        <v>0</v>
      </c>
      <c r="J269" s="135">
        <f>IF('group input'!D$30="None",0,IF(calculations!N57&gt;0,calculations!N57,0))</f>
        <v>0</v>
      </c>
      <c r="K269" s="137">
        <f>IF(AND(H269&gt;0,'group input'!D$30&lt;&gt;"None"),VLOOKUP('group input'!D$30,LTD_Rates_lookup,2,FALSE),0)</f>
        <v>0</v>
      </c>
      <c r="L269" s="128">
        <f>calculations!O57</f>
        <v>0</v>
      </c>
    </row>
    <row r="270" spans="2:18" x14ac:dyDescent="0.3">
      <c r="B270" s="118">
        <f>IF('group input'!D$30="None",0,IF(calculations!F8&gt;0,calculations!F8,0))</f>
        <v>0</v>
      </c>
      <c r="C270" s="119">
        <f>IF('group input'!D$30="None",0,IF(calculations!D8&gt;0,calculations!D8,0))</f>
        <v>0</v>
      </c>
      <c r="D270" s="135">
        <f>IF('group input'!D$30="None",0,IF(calculations!N8&gt;0,calculations!N8,0))</f>
        <v>0</v>
      </c>
      <c r="E270" s="134">
        <f>IF(AND(B270&gt;0,'group input'!D$30&lt;&gt;"None"),VLOOKUP('group input'!D$30,LTD_Rates_lookup,2,FALSE),0)</f>
        <v>0</v>
      </c>
      <c r="F270" s="136">
        <f>calculations!O8</f>
        <v>0</v>
      </c>
      <c r="G270" s="124"/>
      <c r="H270" s="118">
        <f>IF('group input'!D$30="None",0,IF(calculations!F58&gt;0,calculations!F58,0))</f>
        <v>0</v>
      </c>
      <c r="I270" s="119">
        <f>IF('group input'!D$30="None",0,IF(calculations!D58&gt;0,calculations!D58,0))</f>
        <v>0</v>
      </c>
      <c r="J270" s="135">
        <f>IF('group input'!D$30="None",0,IF(calculations!N58&gt;0,calculations!N58,0))</f>
        <v>0</v>
      </c>
      <c r="K270" s="137">
        <f>IF(AND(H270&gt;0,'group input'!D$30&lt;&gt;"None"),VLOOKUP('group input'!D$30,LTD_Rates_lookup,2,FALSE),0)</f>
        <v>0</v>
      </c>
      <c r="L270" s="128">
        <f>calculations!O58</f>
        <v>0</v>
      </c>
    </row>
    <row r="271" spans="2:18" x14ac:dyDescent="0.3">
      <c r="B271" s="118">
        <f>IF('group input'!D$30="None",0,IF(calculations!F9&gt;0,calculations!F9,0))</f>
        <v>0</v>
      </c>
      <c r="C271" s="119">
        <f>IF('group input'!D$30="None",0,IF(calculations!D9&gt;0,calculations!D9,0))</f>
        <v>0</v>
      </c>
      <c r="D271" s="135">
        <f>IF('group input'!D$30="None",0,IF(calculations!N9&gt;0,calculations!N9,0))</f>
        <v>0</v>
      </c>
      <c r="E271" s="134">
        <f>IF(AND(B271&gt;0,'group input'!D$30&lt;&gt;"None"),VLOOKUP('group input'!D$30,LTD_Rates_lookup,2,FALSE),0)</f>
        <v>0</v>
      </c>
      <c r="F271" s="136">
        <f>calculations!O9</f>
        <v>0</v>
      </c>
      <c r="G271" s="124"/>
      <c r="H271" s="118">
        <f>IF('group input'!D$30="None",0,IF(calculations!F59&gt;0,calculations!F59,0))</f>
        <v>0</v>
      </c>
      <c r="I271" s="119">
        <f>IF('group input'!D$30="None",0,IF(calculations!D59&gt;0,calculations!D59,0))</f>
        <v>0</v>
      </c>
      <c r="J271" s="135">
        <f>IF('group input'!D$30="None",0,IF(calculations!N59&gt;0,calculations!N59,0))</f>
        <v>0</v>
      </c>
      <c r="K271" s="137">
        <f>IF(AND(H271&gt;0,'group input'!D$30&lt;&gt;"None"),VLOOKUP('group input'!D$30,LTD_Rates_lookup,2,FALSE),0)</f>
        <v>0</v>
      </c>
      <c r="L271" s="128">
        <f>calculations!O59</f>
        <v>0</v>
      </c>
    </row>
    <row r="272" spans="2:18" x14ac:dyDescent="0.3">
      <c r="B272" s="118">
        <f>IF('group input'!D$30="None",0,IF(calculations!F10&gt;0,calculations!F10,0))</f>
        <v>0</v>
      </c>
      <c r="C272" s="119">
        <f>IF('group input'!D$30="None",0,IF(calculations!D10&gt;0,calculations!D10,0))</f>
        <v>0</v>
      </c>
      <c r="D272" s="135">
        <f>IF('group input'!D$30="None",0,IF(calculations!N10&gt;0,calculations!N10,0))</f>
        <v>0</v>
      </c>
      <c r="E272" s="134">
        <f>IF(AND(B272&gt;0,'group input'!D$30&lt;&gt;"None"),VLOOKUP('group input'!D$30,LTD_Rates_lookup,2,FALSE),0)</f>
        <v>0</v>
      </c>
      <c r="F272" s="136">
        <f>calculations!O10</f>
        <v>0</v>
      </c>
      <c r="G272" s="124"/>
      <c r="H272" s="118">
        <f>IF('group input'!D$30="None",0,IF(calculations!F60&gt;0,calculations!F60,0))</f>
        <v>0</v>
      </c>
      <c r="I272" s="119">
        <f>IF('group input'!D$30="None",0,IF(calculations!D60&gt;0,calculations!D60,0))</f>
        <v>0</v>
      </c>
      <c r="J272" s="135">
        <f>IF('group input'!D$30="None",0,IF(calculations!N60&gt;0,calculations!N60,0))</f>
        <v>0</v>
      </c>
      <c r="K272" s="137">
        <f>IF(AND(H272&gt;0,'group input'!D$30&lt;&gt;"None"),VLOOKUP('group input'!D$30,LTD_Rates_lookup,2,FALSE),0)</f>
        <v>0</v>
      </c>
      <c r="L272" s="128">
        <f>calculations!O60</f>
        <v>0</v>
      </c>
    </row>
    <row r="273" spans="2:12" x14ac:dyDescent="0.3">
      <c r="B273" s="118">
        <f>IF('group input'!D$30="None",0,IF(calculations!F11&gt;0,calculations!F11,0))</f>
        <v>0</v>
      </c>
      <c r="C273" s="119">
        <f>IF('group input'!D$30="None",0,IF(calculations!D11&gt;0,calculations!D11,0))</f>
        <v>0</v>
      </c>
      <c r="D273" s="135">
        <f>IF('group input'!D$30="None",0,IF(calculations!N11&gt;0,calculations!N11,0))</f>
        <v>0</v>
      </c>
      <c r="E273" s="134">
        <f>IF(AND(B273&gt;0,'group input'!D$30&lt;&gt;"None"),VLOOKUP('group input'!D$30,LTD_Rates_lookup,2,FALSE),0)</f>
        <v>0</v>
      </c>
      <c r="F273" s="136">
        <f>calculations!O11</f>
        <v>0</v>
      </c>
      <c r="G273" s="124"/>
      <c r="H273" s="118">
        <f>IF('group input'!D$30="None",0,IF(calculations!F61&gt;0,calculations!F61,0))</f>
        <v>0</v>
      </c>
      <c r="I273" s="119">
        <f>IF('group input'!D$30="None",0,IF(calculations!D61&gt;0,calculations!D61,0))</f>
        <v>0</v>
      </c>
      <c r="J273" s="135">
        <f>IF('group input'!D$30="None",0,IF(calculations!N61&gt;0,calculations!N61,0))</f>
        <v>0</v>
      </c>
      <c r="K273" s="137">
        <f>IF(AND(H273&gt;0,'group input'!D$30&lt;&gt;"None"),VLOOKUP('group input'!D$30,LTD_Rates_lookup,2,FALSE),0)</f>
        <v>0</v>
      </c>
      <c r="L273" s="128">
        <f>calculations!O61</f>
        <v>0</v>
      </c>
    </row>
    <row r="274" spans="2:12" x14ac:dyDescent="0.3">
      <c r="B274" s="118">
        <f>IF('group input'!D$30="None",0,IF(calculations!F12&gt;0,calculations!F12,0))</f>
        <v>0</v>
      </c>
      <c r="C274" s="119">
        <f>IF('group input'!D$30="None",0,IF(calculations!D12&gt;0,calculations!D12,0))</f>
        <v>0</v>
      </c>
      <c r="D274" s="135">
        <f>IF('group input'!D$30="None",0,IF(calculations!N12&gt;0,calculations!N12,0))</f>
        <v>0</v>
      </c>
      <c r="E274" s="134">
        <f>IF(AND(B274&gt;0,'group input'!D$30&lt;&gt;"None"),VLOOKUP('group input'!D$30,LTD_Rates_lookup,2,FALSE),0)</f>
        <v>0</v>
      </c>
      <c r="F274" s="136">
        <f>calculations!O12</f>
        <v>0</v>
      </c>
      <c r="G274" s="124"/>
      <c r="H274" s="118">
        <f>IF('group input'!D$30="None",0,IF(calculations!F62&gt;0,calculations!F62,0))</f>
        <v>0</v>
      </c>
      <c r="I274" s="119">
        <f>IF('group input'!D$30="None",0,IF(calculations!D62&gt;0,calculations!D62,0))</f>
        <v>0</v>
      </c>
      <c r="J274" s="135">
        <f>IF('group input'!D$30="None",0,IF(calculations!N62&gt;0,calculations!N62,0))</f>
        <v>0</v>
      </c>
      <c r="K274" s="137">
        <f>IF(AND(H274&gt;0,'group input'!D$30&lt;&gt;"None"),VLOOKUP('group input'!D$30,LTD_Rates_lookup,2,FALSE),0)</f>
        <v>0</v>
      </c>
      <c r="L274" s="128">
        <f>calculations!O62</f>
        <v>0</v>
      </c>
    </row>
    <row r="275" spans="2:12" x14ac:dyDescent="0.3">
      <c r="B275" s="118">
        <f>IF('group input'!D$30="None",0,IF(calculations!F13&gt;0,calculations!F13,0))</f>
        <v>0</v>
      </c>
      <c r="C275" s="119">
        <f>IF('group input'!D$30="None",0,IF(calculations!D13&gt;0,calculations!D13,0))</f>
        <v>0</v>
      </c>
      <c r="D275" s="135">
        <f>IF('group input'!D$30="None",0,IF(calculations!N13&gt;0,calculations!N13,0))</f>
        <v>0</v>
      </c>
      <c r="E275" s="134">
        <f>IF(AND(B275&gt;0,'group input'!D$30&lt;&gt;"None"),VLOOKUP('group input'!D$30,LTD_Rates_lookup,2,FALSE),0)</f>
        <v>0</v>
      </c>
      <c r="F275" s="136">
        <f>calculations!O13</f>
        <v>0</v>
      </c>
      <c r="G275" s="124"/>
      <c r="H275" s="118">
        <f>IF('group input'!D$30="None",0,IF(calculations!F63&gt;0,calculations!F63,0))</f>
        <v>0</v>
      </c>
      <c r="I275" s="119">
        <f>IF('group input'!D$30="None",0,IF(calculations!D63&gt;0,calculations!D63,0))</f>
        <v>0</v>
      </c>
      <c r="J275" s="135">
        <f>IF('group input'!D$30="None",0,IF(calculations!N63&gt;0,calculations!N63,0))</f>
        <v>0</v>
      </c>
      <c r="K275" s="137">
        <f>IF(AND(H275&gt;0,'group input'!D$30&lt;&gt;"None"),VLOOKUP('group input'!D$30,LTD_Rates_lookup,2,FALSE),0)</f>
        <v>0</v>
      </c>
      <c r="L275" s="128">
        <f>calculations!O63</f>
        <v>0</v>
      </c>
    </row>
    <row r="276" spans="2:12" x14ac:dyDescent="0.3">
      <c r="B276" s="118">
        <f>IF('group input'!D$30="None",0,IF(calculations!F14&gt;0,calculations!F14,0))</f>
        <v>0</v>
      </c>
      <c r="C276" s="119">
        <f>IF('group input'!D$30="None",0,IF(calculations!D14&gt;0,calculations!D14,0))</f>
        <v>0</v>
      </c>
      <c r="D276" s="135">
        <f>IF('group input'!D$30="None",0,IF(calculations!N14&gt;0,calculations!N14,0))</f>
        <v>0</v>
      </c>
      <c r="E276" s="134">
        <f>IF(AND(B276&gt;0,'group input'!D$30&lt;&gt;"None"),VLOOKUP('group input'!D$30,LTD_Rates_lookup,2,FALSE),0)</f>
        <v>0</v>
      </c>
      <c r="F276" s="136">
        <f>calculations!O14</f>
        <v>0</v>
      </c>
      <c r="G276" s="124"/>
      <c r="H276" s="118">
        <f>IF('group input'!D$30="None",0,IF(calculations!F64&gt;0,calculations!F64,0))</f>
        <v>0</v>
      </c>
      <c r="I276" s="119">
        <f>IF('group input'!D$30="None",0,IF(calculations!D64&gt;0,calculations!D64,0))</f>
        <v>0</v>
      </c>
      <c r="J276" s="135">
        <f>IF('group input'!D$30="None",0,IF(calculations!N64&gt;0,calculations!N64,0))</f>
        <v>0</v>
      </c>
      <c r="K276" s="137">
        <f>IF(AND(H276&gt;0,'group input'!D$30&lt;&gt;"None"),VLOOKUP('group input'!D$30,LTD_Rates_lookup,2,FALSE),0)</f>
        <v>0</v>
      </c>
      <c r="L276" s="128">
        <f>calculations!O64</f>
        <v>0</v>
      </c>
    </row>
    <row r="277" spans="2:12" x14ac:dyDescent="0.3">
      <c r="B277" s="118">
        <f>IF('group input'!D$30="None",0,IF(calculations!F15&gt;0,calculations!F15,0))</f>
        <v>0</v>
      </c>
      <c r="C277" s="119">
        <f>IF('group input'!D$30="None",0,IF(calculations!D15&gt;0,calculations!D15,0))</f>
        <v>0</v>
      </c>
      <c r="D277" s="135">
        <f>IF('group input'!D$30="None",0,IF(calculations!N15&gt;0,calculations!N15,0))</f>
        <v>0</v>
      </c>
      <c r="E277" s="134">
        <f>IF(AND(B277&gt;0,'group input'!D$30&lt;&gt;"None"),VLOOKUP('group input'!D$30,LTD_Rates_lookup,2,FALSE),0)</f>
        <v>0</v>
      </c>
      <c r="F277" s="136">
        <f>calculations!O15</f>
        <v>0</v>
      </c>
      <c r="G277" s="124"/>
      <c r="H277" s="118">
        <f>IF('group input'!D$30="None",0,IF(calculations!F65&gt;0,calculations!F65,0))</f>
        <v>0</v>
      </c>
      <c r="I277" s="119">
        <f>IF('group input'!D$30="None",0,IF(calculations!D65&gt;0,calculations!D65,0))</f>
        <v>0</v>
      </c>
      <c r="J277" s="135">
        <f>IF('group input'!D$30="None",0,IF(calculations!N65&gt;0,calculations!N65,0))</f>
        <v>0</v>
      </c>
      <c r="K277" s="137">
        <f>IF(AND(H277&gt;0,'group input'!D$30&lt;&gt;"None"),VLOOKUP('group input'!D$30,LTD_Rates_lookup,2,FALSE),0)</f>
        <v>0</v>
      </c>
      <c r="L277" s="128">
        <f>calculations!O65</f>
        <v>0</v>
      </c>
    </row>
    <row r="278" spans="2:12" x14ac:dyDescent="0.3">
      <c r="B278" s="118">
        <f>IF('group input'!D$30="None",0,IF(calculations!F16&gt;0,calculations!F16,0))</f>
        <v>0</v>
      </c>
      <c r="C278" s="119">
        <f>IF('group input'!D$30="None",0,IF(calculations!D16&gt;0,calculations!D16,0))</f>
        <v>0</v>
      </c>
      <c r="D278" s="135">
        <f>IF('group input'!D$30="None",0,IF(calculations!N16&gt;0,calculations!N16,0))</f>
        <v>0</v>
      </c>
      <c r="E278" s="134">
        <f>IF(AND(B278&gt;0,'group input'!D$30&lt;&gt;"None"),VLOOKUP('group input'!D$30,LTD_Rates_lookup,2,FALSE),0)</f>
        <v>0</v>
      </c>
      <c r="F278" s="136">
        <f>calculations!O16</f>
        <v>0</v>
      </c>
      <c r="G278" s="124"/>
      <c r="H278" s="118">
        <f>IF('group input'!D$30="None",0,IF(calculations!F66&gt;0,calculations!F66,0))</f>
        <v>0</v>
      </c>
      <c r="I278" s="119">
        <f>IF('group input'!D$30="None",0,IF(calculations!D66&gt;0,calculations!D66,0))</f>
        <v>0</v>
      </c>
      <c r="J278" s="135">
        <f>IF('group input'!D$30="None",0,IF(calculations!N66&gt;0,calculations!N66,0))</f>
        <v>0</v>
      </c>
      <c r="K278" s="137">
        <f>IF(AND(H278&gt;0,'group input'!D$30&lt;&gt;"None"),VLOOKUP('group input'!D$30,LTD_Rates_lookup,2,FALSE),0)</f>
        <v>0</v>
      </c>
      <c r="L278" s="128">
        <f>calculations!O66</f>
        <v>0</v>
      </c>
    </row>
    <row r="279" spans="2:12" x14ac:dyDescent="0.3">
      <c r="B279" s="118">
        <f>IF('group input'!D$30="None",0,IF(calculations!F17&gt;0,calculations!F17,0))</f>
        <v>0</v>
      </c>
      <c r="C279" s="119">
        <f>IF('group input'!D$30="None",0,IF(calculations!D17&gt;0,calculations!D17,0))</f>
        <v>0</v>
      </c>
      <c r="D279" s="135">
        <f>IF('group input'!D$30="None",0,IF(calculations!N17&gt;0,calculations!N17,0))</f>
        <v>0</v>
      </c>
      <c r="E279" s="134">
        <f>IF(AND(B279&gt;0,'group input'!D$30&lt;&gt;"None"),VLOOKUP('group input'!D$30,LTD_Rates_lookup,2,FALSE),0)</f>
        <v>0</v>
      </c>
      <c r="F279" s="136">
        <f>calculations!O17</f>
        <v>0</v>
      </c>
      <c r="G279" s="124"/>
      <c r="H279" s="118">
        <f>IF('group input'!D$30="None",0,IF(calculations!F67&gt;0,calculations!F67,0))</f>
        <v>0</v>
      </c>
      <c r="I279" s="119">
        <f>IF('group input'!D$30="None",0,IF(calculations!D67&gt;0,calculations!D67,0))</f>
        <v>0</v>
      </c>
      <c r="J279" s="135">
        <f>IF('group input'!D$30="None",0,IF(calculations!N67&gt;0,calculations!N67,0))</f>
        <v>0</v>
      </c>
      <c r="K279" s="137">
        <f>IF(AND(H279&gt;0,'group input'!D$30&lt;&gt;"None"),VLOOKUP('group input'!D$30,LTD_Rates_lookup,2,FALSE),0)</f>
        <v>0</v>
      </c>
      <c r="L279" s="128">
        <f>calculations!O67</f>
        <v>0</v>
      </c>
    </row>
    <row r="280" spans="2:12" x14ac:dyDescent="0.3">
      <c r="B280" s="118">
        <f>IF('group input'!D$30="None",0,IF(calculations!F18&gt;0,calculations!F18,0))</f>
        <v>0</v>
      </c>
      <c r="C280" s="119">
        <f>IF('group input'!D$30="None",0,IF(calculations!D18&gt;0,calculations!D18,0))</f>
        <v>0</v>
      </c>
      <c r="D280" s="135">
        <f>IF('group input'!D$30="None",0,IF(calculations!N18&gt;0,calculations!N18,0))</f>
        <v>0</v>
      </c>
      <c r="E280" s="134">
        <f>IF(AND(B280&gt;0,'group input'!D$30&lt;&gt;"None"),VLOOKUP('group input'!D$30,LTD_Rates_lookup,2,FALSE),0)</f>
        <v>0</v>
      </c>
      <c r="F280" s="136">
        <f>calculations!O18</f>
        <v>0</v>
      </c>
      <c r="G280" s="124"/>
      <c r="H280" s="118">
        <f>IF('group input'!D$30="None",0,IF(calculations!F68&gt;0,calculations!F68,0))</f>
        <v>0</v>
      </c>
      <c r="I280" s="119">
        <f>IF('group input'!D$30="None",0,IF(calculations!D68&gt;0,calculations!D68,0))</f>
        <v>0</v>
      </c>
      <c r="J280" s="135">
        <f>IF('group input'!D$30="None",0,IF(calculations!N68&gt;0,calculations!N68,0))</f>
        <v>0</v>
      </c>
      <c r="K280" s="137">
        <f>IF(AND(H280&gt;0,'group input'!D$30&lt;&gt;"None"),VLOOKUP('group input'!D$30,LTD_Rates_lookup,2,FALSE),0)</f>
        <v>0</v>
      </c>
      <c r="L280" s="128">
        <f>calculations!O68</f>
        <v>0</v>
      </c>
    </row>
    <row r="281" spans="2:12" x14ac:dyDescent="0.3">
      <c r="B281" s="118">
        <f>IF('group input'!D$30="None",0,IF(calculations!F19&gt;0,calculations!F19,0))</f>
        <v>0</v>
      </c>
      <c r="C281" s="119">
        <f>IF('group input'!D$30="None",0,IF(calculations!D19&gt;0,calculations!D19,0))</f>
        <v>0</v>
      </c>
      <c r="D281" s="135">
        <f>IF('group input'!D$30="None",0,IF(calculations!N19&gt;0,calculations!N19,0))</f>
        <v>0</v>
      </c>
      <c r="E281" s="134">
        <f>IF(AND(B281&gt;0,'group input'!D$30&lt;&gt;"None"),VLOOKUP('group input'!D$30,LTD_Rates_lookup,2,FALSE),0)</f>
        <v>0</v>
      </c>
      <c r="F281" s="136">
        <f>calculations!O19</f>
        <v>0</v>
      </c>
      <c r="G281" s="124"/>
      <c r="H281" s="118">
        <f>IF('group input'!D$30="None",0,IF(calculations!F69&gt;0,calculations!F69,0))</f>
        <v>0</v>
      </c>
      <c r="I281" s="119">
        <f>IF('group input'!D$30="None",0,IF(calculations!D69&gt;0,calculations!D69,0))</f>
        <v>0</v>
      </c>
      <c r="J281" s="135">
        <f>IF('group input'!D$30="None",0,IF(calculations!N69&gt;0,calculations!N69,0))</f>
        <v>0</v>
      </c>
      <c r="K281" s="137">
        <f>IF(AND(H281&gt;0,'group input'!D$30&lt;&gt;"None"),VLOOKUP('group input'!D$30,LTD_Rates_lookup,2,FALSE),0)</f>
        <v>0</v>
      </c>
      <c r="L281" s="128">
        <f>calculations!O69</f>
        <v>0</v>
      </c>
    </row>
    <row r="282" spans="2:12" x14ac:dyDescent="0.3">
      <c r="B282" s="118">
        <f>IF('group input'!D$30="None",0,IF(calculations!F20&gt;0,calculations!F20,0))</f>
        <v>0</v>
      </c>
      <c r="C282" s="119">
        <f>IF('group input'!D$30="None",0,IF(calculations!D20&gt;0,calculations!D20,0))</f>
        <v>0</v>
      </c>
      <c r="D282" s="135">
        <f>IF('group input'!D$30="None",0,IF(calculations!N20&gt;0,calculations!N20,0))</f>
        <v>0</v>
      </c>
      <c r="E282" s="134">
        <f>IF(AND(B282&gt;0,'group input'!D$30&lt;&gt;"None"),VLOOKUP('group input'!D$30,LTD_Rates_lookup,2,FALSE),0)</f>
        <v>0</v>
      </c>
      <c r="F282" s="136">
        <f>calculations!O20</f>
        <v>0</v>
      </c>
      <c r="G282" s="124"/>
      <c r="H282" s="118">
        <f>IF('group input'!D$30="None",0,IF(calculations!F70&gt;0,calculations!F70,0))</f>
        <v>0</v>
      </c>
      <c r="I282" s="119">
        <f>IF('group input'!D$30="None",0,IF(calculations!D70&gt;0,calculations!D70,0))</f>
        <v>0</v>
      </c>
      <c r="J282" s="135">
        <f>IF('group input'!D$30="None",0,IF(calculations!N70&gt;0,calculations!N70,0))</f>
        <v>0</v>
      </c>
      <c r="K282" s="137">
        <f>IF(AND(H282&gt;0,'group input'!D$30&lt;&gt;"None"),VLOOKUP('group input'!D$30,LTD_Rates_lookup,2,FALSE),0)</f>
        <v>0</v>
      </c>
      <c r="L282" s="128">
        <f>calculations!O70</f>
        <v>0</v>
      </c>
    </row>
    <row r="283" spans="2:12" x14ac:dyDescent="0.3">
      <c r="B283" s="118">
        <f>IF('group input'!D$30="None",0,IF(calculations!F21&gt;0,calculations!F21,0))</f>
        <v>0</v>
      </c>
      <c r="C283" s="119">
        <f>IF('group input'!D$30="None",0,IF(calculations!D21&gt;0,calculations!D21,0))</f>
        <v>0</v>
      </c>
      <c r="D283" s="135">
        <f>IF('group input'!D$30="None",0,IF(calculations!N21&gt;0,calculations!N21,0))</f>
        <v>0</v>
      </c>
      <c r="E283" s="134">
        <f>IF(AND(B283&gt;0,'group input'!D$30&lt;&gt;"None"),VLOOKUP('group input'!D$30,LTD_Rates_lookup,2,FALSE),0)</f>
        <v>0</v>
      </c>
      <c r="F283" s="136">
        <f>calculations!O21</f>
        <v>0</v>
      </c>
      <c r="G283" s="124"/>
      <c r="H283" s="118">
        <f>IF('group input'!D$30="None",0,IF(calculations!F71&gt;0,calculations!F71,0))</f>
        <v>0</v>
      </c>
      <c r="I283" s="119">
        <f>IF('group input'!D$30="None",0,IF(calculations!D71&gt;0,calculations!D71,0))</f>
        <v>0</v>
      </c>
      <c r="J283" s="135">
        <f>IF('group input'!D$30="None",0,IF(calculations!N71&gt;0,calculations!N71,0))</f>
        <v>0</v>
      </c>
      <c r="K283" s="137">
        <f>IF(AND(H283&gt;0,'group input'!D$30&lt;&gt;"None"),VLOOKUP('group input'!D$30,LTD_Rates_lookup,2,FALSE),0)</f>
        <v>0</v>
      </c>
      <c r="L283" s="128">
        <f>calculations!O71</f>
        <v>0</v>
      </c>
    </row>
    <row r="284" spans="2:12" x14ac:dyDescent="0.3">
      <c r="B284" s="118">
        <f>IF('group input'!D$30="None",0,IF(calculations!F22&gt;0,calculations!F22,0))</f>
        <v>0</v>
      </c>
      <c r="C284" s="119">
        <f>IF('group input'!D$30="None",0,IF(calculations!D22&gt;0,calculations!D22,0))</f>
        <v>0</v>
      </c>
      <c r="D284" s="135">
        <f>IF('group input'!D$30="None",0,IF(calculations!N22&gt;0,calculations!N22,0))</f>
        <v>0</v>
      </c>
      <c r="E284" s="134">
        <f>IF(AND(B284&gt;0,'group input'!D$30&lt;&gt;"None"),VLOOKUP('group input'!D$30,LTD_Rates_lookup,2,FALSE),0)</f>
        <v>0</v>
      </c>
      <c r="F284" s="136">
        <f>calculations!O22</f>
        <v>0</v>
      </c>
      <c r="G284" s="124"/>
      <c r="H284" s="118">
        <f>IF('group input'!D$30="None",0,IF(calculations!F72&gt;0,calculations!F72,0))</f>
        <v>0</v>
      </c>
      <c r="I284" s="119">
        <f>IF('group input'!D$30="None",0,IF(calculations!D72&gt;0,calculations!D72,0))</f>
        <v>0</v>
      </c>
      <c r="J284" s="135">
        <f>IF('group input'!D$30="None",0,IF(calculations!N72&gt;0,calculations!N72,0))</f>
        <v>0</v>
      </c>
      <c r="K284" s="137">
        <f>IF(AND(H284&gt;0,'group input'!D$30&lt;&gt;"None"),VLOOKUP('group input'!D$30,LTD_Rates_lookup,2,FALSE),0)</f>
        <v>0</v>
      </c>
      <c r="L284" s="128">
        <f>calculations!O72</f>
        <v>0</v>
      </c>
    </row>
    <row r="285" spans="2:12" x14ac:dyDescent="0.3">
      <c r="B285" s="118">
        <f>IF('group input'!D$30="None",0,IF(calculations!F23&gt;0,calculations!F23,0))</f>
        <v>0</v>
      </c>
      <c r="C285" s="119">
        <f>IF('group input'!D$30="None",0,IF(calculations!D23&gt;0,calculations!D23,0))</f>
        <v>0</v>
      </c>
      <c r="D285" s="135">
        <f>IF('group input'!D$30="None",0,IF(calculations!N23&gt;0,calculations!N23,0))</f>
        <v>0</v>
      </c>
      <c r="E285" s="134">
        <f>IF(AND(B285&gt;0,'group input'!D$30&lt;&gt;"None"),VLOOKUP('group input'!D$30,LTD_Rates_lookup,2,FALSE),0)</f>
        <v>0</v>
      </c>
      <c r="F285" s="136">
        <f>calculations!O23</f>
        <v>0</v>
      </c>
      <c r="G285" s="124"/>
      <c r="H285" s="118">
        <f>IF('group input'!D$30="None",0,IF(calculations!F73&gt;0,calculations!F73,0))</f>
        <v>0</v>
      </c>
      <c r="I285" s="119">
        <f>IF('group input'!D$30="None",0,IF(calculations!D73&gt;0,calculations!D73,0))</f>
        <v>0</v>
      </c>
      <c r="J285" s="135">
        <f>IF('group input'!D$30="None",0,IF(calculations!N73&gt;0,calculations!N73,0))</f>
        <v>0</v>
      </c>
      <c r="K285" s="137">
        <f>IF(AND(H285&gt;0,'group input'!D$30&lt;&gt;"None"),VLOOKUP('group input'!D$30,LTD_Rates_lookup,2,FALSE),0)</f>
        <v>0</v>
      </c>
      <c r="L285" s="128">
        <f>calculations!O73</f>
        <v>0</v>
      </c>
    </row>
    <row r="286" spans="2:12" x14ac:dyDescent="0.3">
      <c r="B286" s="118">
        <f>IF('group input'!D$30="None",0,IF(calculations!F24&gt;0,calculations!F24,0))</f>
        <v>0</v>
      </c>
      <c r="C286" s="119">
        <f>IF('group input'!D$30="None",0,IF(calculations!D24&gt;0,calculations!D24,0))</f>
        <v>0</v>
      </c>
      <c r="D286" s="135">
        <f>IF('group input'!D$30="None",0,IF(calculations!N24&gt;0,calculations!N24,0))</f>
        <v>0</v>
      </c>
      <c r="E286" s="134">
        <f>IF(AND(B286&gt;0,'group input'!D$30&lt;&gt;"None"),VLOOKUP('group input'!D$30,LTD_Rates_lookup,2,FALSE),0)</f>
        <v>0</v>
      </c>
      <c r="F286" s="136">
        <f>calculations!O24</f>
        <v>0</v>
      </c>
      <c r="G286" s="124"/>
      <c r="H286" s="118">
        <f>IF('group input'!D$30="None",0,IF(calculations!F74&gt;0,calculations!F74,0))</f>
        <v>0</v>
      </c>
      <c r="I286" s="119">
        <f>IF('group input'!D$30="None",0,IF(calculations!D74&gt;0,calculations!D74,0))</f>
        <v>0</v>
      </c>
      <c r="J286" s="135">
        <f>IF('group input'!D$30="None",0,IF(calculations!N74&gt;0,calculations!N74,0))</f>
        <v>0</v>
      </c>
      <c r="K286" s="137">
        <f>IF(AND(H286&gt;0,'group input'!D$30&lt;&gt;"None"),VLOOKUP('group input'!D$30,LTD_Rates_lookup,2,FALSE),0)</f>
        <v>0</v>
      </c>
      <c r="L286" s="128">
        <f>calculations!O74</f>
        <v>0</v>
      </c>
    </row>
    <row r="287" spans="2:12" x14ac:dyDescent="0.3">
      <c r="B287" s="118">
        <f>IF('group input'!D$30="None",0,IF(calculations!F25&gt;0,calculations!F25,0))</f>
        <v>0</v>
      </c>
      <c r="C287" s="119">
        <f>IF('group input'!D$30="None",0,IF(calculations!D25&gt;0,calculations!D25,0))</f>
        <v>0</v>
      </c>
      <c r="D287" s="135">
        <f>IF('group input'!D$30="None",0,IF(calculations!N25&gt;0,calculations!N25,0))</f>
        <v>0</v>
      </c>
      <c r="E287" s="134">
        <f>IF(AND(B287&gt;0,'group input'!D$30&lt;&gt;"None"),VLOOKUP('group input'!D$30,LTD_Rates_lookup,2,FALSE),0)</f>
        <v>0</v>
      </c>
      <c r="F287" s="136">
        <f>calculations!O25</f>
        <v>0</v>
      </c>
      <c r="G287" s="124"/>
      <c r="H287" s="118">
        <f>IF('group input'!D$30="None",0,IF(calculations!F75&gt;0,calculations!F75,0))</f>
        <v>0</v>
      </c>
      <c r="I287" s="119">
        <f>IF('group input'!D$30="None",0,IF(calculations!D75&gt;0,calculations!D75,0))</f>
        <v>0</v>
      </c>
      <c r="J287" s="135">
        <f>IF('group input'!D$30="None",0,IF(calculations!N75&gt;0,calculations!N75,0))</f>
        <v>0</v>
      </c>
      <c r="K287" s="137">
        <f>IF(AND(H287&gt;0,'group input'!D$30&lt;&gt;"None"),VLOOKUP('group input'!D$30,LTD_Rates_lookup,2,FALSE),0)</f>
        <v>0</v>
      </c>
      <c r="L287" s="128">
        <f>calculations!O75</f>
        <v>0</v>
      </c>
    </row>
    <row r="288" spans="2:12" x14ac:dyDescent="0.3">
      <c r="B288" s="118">
        <f>IF('group input'!D$30="None",0,IF(calculations!F26&gt;0,calculations!F26,0))</f>
        <v>0</v>
      </c>
      <c r="C288" s="119">
        <f>IF('group input'!D$30="None",0,IF(calculations!D26&gt;0,calculations!D26,0))</f>
        <v>0</v>
      </c>
      <c r="D288" s="135">
        <f>IF('group input'!D$30="None",0,IF(calculations!N26&gt;0,calculations!N26,0))</f>
        <v>0</v>
      </c>
      <c r="E288" s="134">
        <f>IF(AND(B288&gt;0,'group input'!D$30&lt;&gt;"None"),VLOOKUP('group input'!D$30,LTD_Rates_lookup,2,FALSE),0)</f>
        <v>0</v>
      </c>
      <c r="F288" s="136">
        <f>calculations!O26</f>
        <v>0</v>
      </c>
      <c r="G288" s="124"/>
      <c r="H288" s="118">
        <f>IF('group input'!D$30="None",0,IF(calculations!F76&gt;0,calculations!F76,0))</f>
        <v>0</v>
      </c>
      <c r="I288" s="119">
        <f>IF('group input'!D$30="None",0,IF(calculations!D76&gt;0,calculations!D76,0))</f>
        <v>0</v>
      </c>
      <c r="J288" s="135">
        <f>IF('group input'!D$30="None",0,IF(calculations!N76&gt;0,calculations!N76,0))</f>
        <v>0</v>
      </c>
      <c r="K288" s="137">
        <f>IF(AND(H288&gt;0,'group input'!D$30&lt;&gt;"None"),VLOOKUP('group input'!D$30,LTD_Rates_lookup,2,FALSE),0)</f>
        <v>0</v>
      </c>
      <c r="L288" s="128">
        <f>calculations!O76</f>
        <v>0</v>
      </c>
    </row>
    <row r="289" spans="2:12" x14ac:dyDescent="0.3">
      <c r="B289" s="118">
        <f>IF('group input'!D$30="None",0,IF(calculations!F27&gt;0,calculations!F27,0))</f>
        <v>0</v>
      </c>
      <c r="C289" s="119">
        <f>IF('group input'!D$30="None",0,IF(calculations!D27&gt;0,calculations!D27,0))</f>
        <v>0</v>
      </c>
      <c r="D289" s="135">
        <f>IF('group input'!D$30="None",0,IF(calculations!N27&gt;0,calculations!N27,0))</f>
        <v>0</v>
      </c>
      <c r="E289" s="134">
        <f>IF(AND(B289&gt;0,'group input'!D$30&lt;&gt;"None"),VLOOKUP('group input'!D$30,LTD_Rates_lookup,2,FALSE),0)</f>
        <v>0</v>
      </c>
      <c r="F289" s="136">
        <f>calculations!O27</f>
        <v>0</v>
      </c>
      <c r="G289" s="124"/>
      <c r="H289" s="118">
        <f>IF('group input'!D$30="None",0,IF(calculations!F77&gt;0,calculations!F77,0))</f>
        <v>0</v>
      </c>
      <c r="I289" s="119">
        <f>IF('group input'!D$30="None",0,IF(calculations!D77&gt;0,calculations!D77,0))</f>
        <v>0</v>
      </c>
      <c r="J289" s="135">
        <f>IF('group input'!D$30="None",0,IF(calculations!N77&gt;0,calculations!N77,0))</f>
        <v>0</v>
      </c>
      <c r="K289" s="137">
        <f>IF(AND(H289&gt;0,'group input'!D$30&lt;&gt;"None"),VLOOKUP('group input'!D$30,LTD_Rates_lookup,2,FALSE),0)</f>
        <v>0</v>
      </c>
      <c r="L289" s="128">
        <f>calculations!O77</f>
        <v>0</v>
      </c>
    </row>
    <row r="290" spans="2:12" x14ac:dyDescent="0.3">
      <c r="B290" s="118">
        <f>IF('group input'!D$30="None",0,IF(calculations!F28&gt;0,calculations!F28,0))</f>
        <v>0</v>
      </c>
      <c r="C290" s="119">
        <f>IF('group input'!D$30="None",0,IF(calculations!D28&gt;0,calculations!D28,0))</f>
        <v>0</v>
      </c>
      <c r="D290" s="135">
        <f>IF('group input'!D$30="None",0,IF(calculations!N28&gt;0,calculations!N28,0))</f>
        <v>0</v>
      </c>
      <c r="E290" s="134">
        <f>IF(AND(B290&gt;0,'group input'!D$30&lt;&gt;"None"),VLOOKUP('group input'!D$30,LTD_Rates_lookup,2,FALSE),0)</f>
        <v>0</v>
      </c>
      <c r="F290" s="136">
        <f>calculations!O28</f>
        <v>0</v>
      </c>
      <c r="G290" s="138"/>
      <c r="H290" s="118">
        <f>IF('group input'!D$30="None",0,IF(calculations!F78&gt;0,calculations!F78,0))</f>
        <v>0</v>
      </c>
      <c r="I290" s="119">
        <f>IF('group input'!D$30="None",0,IF(calculations!D78&gt;0,calculations!D78,0))</f>
        <v>0</v>
      </c>
      <c r="J290" s="135">
        <f>IF('group input'!D$30="None",0,IF(calculations!N78&gt;0,calculations!N78,0))</f>
        <v>0</v>
      </c>
      <c r="K290" s="137">
        <f>IF(AND(H290&gt;0,'group input'!D$30&lt;&gt;"None"),VLOOKUP('group input'!D$30,LTD_Rates_lookup,2,FALSE),0)</f>
        <v>0</v>
      </c>
      <c r="L290" s="128">
        <f>calculations!O78</f>
        <v>0</v>
      </c>
    </row>
    <row r="291" spans="2:12" x14ac:dyDescent="0.3">
      <c r="B291" s="118">
        <f>IF('group input'!D$30="None",0,IF(calculations!F29&gt;0,calculations!F29,0))</f>
        <v>0</v>
      </c>
      <c r="C291" s="119">
        <f>IF('group input'!D$30="None",0,IF(calculations!D29&gt;0,calculations!D29,0))</f>
        <v>0</v>
      </c>
      <c r="D291" s="135">
        <f>IF('group input'!D$30="None",0,IF(calculations!N29&gt;0,calculations!N29,0))</f>
        <v>0</v>
      </c>
      <c r="E291" s="134">
        <f>IF(AND(B291&gt;0,'group input'!D$30&lt;&gt;"None"),VLOOKUP('group input'!D$30,LTD_Rates_lookup,2,FALSE),0)</f>
        <v>0</v>
      </c>
      <c r="F291" s="136">
        <f>calculations!O29</f>
        <v>0</v>
      </c>
      <c r="G291" s="138"/>
      <c r="H291" s="118">
        <f>IF('group input'!D$30="None",0,IF(calculations!F79&gt;0,calculations!F79,0))</f>
        <v>0</v>
      </c>
      <c r="I291" s="119">
        <f>IF('group input'!D$30="None",0,IF(calculations!D79&gt;0,calculations!D79,0))</f>
        <v>0</v>
      </c>
      <c r="J291" s="135">
        <f>IF('group input'!D$30="None",0,IF(calculations!N79&gt;0,calculations!N79,0))</f>
        <v>0</v>
      </c>
      <c r="K291" s="137">
        <f>IF(AND(H291&gt;0,'group input'!D$30&lt;&gt;"None"),VLOOKUP('group input'!D$30,LTD_Rates_lookup,2,FALSE),0)</f>
        <v>0</v>
      </c>
      <c r="L291" s="128">
        <f>calculations!O79</f>
        <v>0</v>
      </c>
    </row>
    <row r="292" spans="2:12" x14ac:dyDescent="0.3">
      <c r="B292" s="118">
        <f>IF('group input'!D$30="None",0,IF(calculations!F30&gt;0,calculations!F30,0))</f>
        <v>0</v>
      </c>
      <c r="C292" s="119">
        <f>IF('group input'!D$30="None",0,IF(calculations!D30&gt;0,calculations!D30,0))</f>
        <v>0</v>
      </c>
      <c r="D292" s="135">
        <f>IF('group input'!D$30="None",0,IF(calculations!N30&gt;0,calculations!N30,0))</f>
        <v>0</v>
      </c>
      <c r="E292" s="134">
        <f>IF(AND(B292&gt;0,'group input'!D$30&lt;&gt;"None"),VLOOKUP('group input'!D$30,LTD_Rates_lookup,2,FALSE),0)</f>
        <v>0</v>
      </c>
      <c r="F292" s="136">
        <f>calculations!O30</f>
        <v>0</v>
      </c>
      <c r="G292" s="138"/>
      <c r="H292" s="118">
        <f>IF('group input'!D$30="None",0,IF(calculations!F80&gt;0,calculations!F80,0))</f>
        <v>0</v>
      </c>
      <c r="I292" s="119">
        <f>IF('group input'!D$30="None",0,IF(calculations!D80&gt;0,calculations!D80,0))</f>
        <v>0</v>
      </c>
      <c r="J292" s="135">
        <f>IF('group input'!D$30="None",0,IF(calculations!N80&gt;0,calculations!N80,0))</f>
        <v>0</v>
      </c>
      <c r="K292" s="137">
        <f>IF(AND(H292&gt;0,'group input'!D$30&lt;&gt;"None"),VLOOKUP('group input'!D$30,LTD_Rates_lookup,2,FALSE),0)</f>
        <v>0</v>
      </c>
      <c r="L292" s="128">
        <f>calculations!O80</f>
        <v>0</v>
      </c>
    </row>
    <row r="293" spans="2:12" x14ac:dyDescent="0.3">
      <c r="B293" s="118">
        <f>IF('group input'!D$30="None",0,IF(calculations!F31&gt;0,calculations!F31,0))</f>
        <v>0</v>
      </c>
      <c r="C293" s="119">
        <f>IF('group input'!D$30="None",0,IF(calculations!D31&gt;0,calculations!D31,0))</f>
        <v>0</v>
      </c>
      <c r="D293" s="135">
        <f>IF('group input'!D$30="None",0,IF(calculations!N31&gt;0,calculations!N31,0))</f>
        <v>0</v>
      </c>
      <c r="E293" s="134">
        <f>IF(AND(B293&gt;0,'group input'!D$30&lt;&gt;"None"),VLOOKUP('group input'!D$30,LTD_Rates_lookup,2,FALSE),0)</f>
        <v>0</v>
      </c>
      <c r="F293" s="136">
        <f>calculations!O31</f>
        <v>0</v>
      </c>
      <c r="G293" s="138"/>
      <c r="H293" s="118">
        <f>IF('group input'!D$30="None",0,IF(calculations!F81&gt;0,calculations!F81,0))</f>
        <v>0</v>
      </c>
      <c r="I293" s="119">
        <f>IF('group input'!D$30="None",0,IF(calculations!D81&gt;0,calculations!D81,0))</f>
        <v>0</v>
      </c>
      <c r="J293" s="135">
        <f>IF('group input'!D$30="None",0,IF(calculations!N81&gt;0,calculations!N81,0))</f>
        <v>0</v>
      </c>
      <c r="K293" s="137">
        <f>IF(AND(H293&gt;0,'group input'!D$30&lt;&gt;"None"),VLOOKUP('group input'!D$30,LTD_Rates_lookup,2,FALSE),0)</f>
        <v>0</v>
      </c>
      <c r="L293" s="128">
        <f>calculations!O81</f>
        <v>0</v>
      </c>
    </row>
    <row r="294" spans="2:12" x14ac:dyDescent="0.3">
      <c r="B294" s="118">
        <f>IF('group input'!D$30="None",0,IF(calculations!F32&gt;0,calculations!F32,0))</f>
        <v>0</v>
      </c>
      <c r="C294" s="119">
        <f>IF('group input'!D$30="None",0,IF(calculations!D32&gt;0,calculations!D32,0))</f>
        <v>0</v>
      </c>
      <c r="D294" s="135">
        <f>IF('group input'!D$30="None",0,IF(calculations!N32&gt;0,calculations!N32,0))</f>
        <v>0</v>
      </c>
      <c r="E294" s="134">
        <f>IF(AND(B294&gt;0,'group input'!D$30&lt;&gt;"None"),VLOOKUP('group input'!D$30,LTD_Rates_lookup,2,FALSE),0)</f>
        <v>0</v>
      </c>
      <c r="F294" s="136">
        <f>calculations!O32</f>
        <v>0</v>
      </c>
      <c r="G294" s="138"/>
      <c r="H294" s="118">
        <f>IF('group input'!D$30="None",0,IF(calculations!F82&gt;0,calculations!F82,0))</f>
        <v>0</v>
      </c>
      <c r="I294" s="119">
        <f>IF('group input'!D$30="None",0,IF(calculations!D82&gt;0,calculations!D82,0))</f>
        <v>0</v>
      </c>
      <c r="J294" s="135">
        <f>IF('group input'!D$30="None",0,IF(calculations!N82&gt;0,calculations!N82,0))</f>
        <v>0</v>
      </c>
      <c r="K294" s="137">
        <f>IF(AND(H294&gt;0,'group input'!D$30&lt;&gt;"None"),VLOOKUP('group input'!D$30,LTD_Rates_lookup,2,FALSE),0)</f>
        <v>0</v>
      </c>
      <c r="L294" s="128">
        <f>calculations!O82</f>
        <v>0</v>
      </c>
    </row>
    <row r="295" spans="2:12" x14ac:dyDescent="0.3">
      <c r="B295" s="118">
        <f>IF('group input'!D$30="None",0,IF(calculations!F33&gt;0,calculations!F33,0))</f>
        <v>0</v>
      </c>
      <c r="C295" s="119">
        <f>IF('group input'!D$30="None",0,IF(calculations!D33&gt;0,calculations!D33,0))</f>
        <v>0</v>
      </c>
      <c r="D295" s="135">
        <f>IF('group input'!D$30="None",0,IF(calculations!N33&gt;0,calculations!N33,0))</f>
        <v>0</v>
      </c>
      <c r="E295" s="134">
        <f>IF(AND(B295&gt;0,'group input'!D$30&lt;&gt;"None"),VLOOKUP('group input'!D$30,LTD_Rates_lookup,2,FALSE),0)</f>
        <v>0</v>
      </c>
      <c r="F295" s="136">
        <f>calculations!O33</f>
        <v>0</v>
      </c>
      <c r="G295" s="138"/>
      <c r="H295" s="118">
        <f>IF('group input'!D$30="None",0,IF(calculations!F83&gt;0,calculations!F83,0))</f>
        <v>0</v>
      </c>
      <c r="I295" s="119">
        <f>IF('group input'!D$30="None",0,IF(calculations!D83&gt;0,calculations!D83,0))</f>
        <v>0</v>
      </c>
      <c r="J295" s="135">
        <f>IF('group input'!D$30="None",0,IF(calculations!N83&gt;0,calculations!N83,0))</f>
        <v>0</v>
      </c>
      <c r="K295" s="137">
        <f>IF(AND(H295&gt;0,'group input'!D$30&lt;&gt;"None"),VLOOKUP('group input'!D$30,LTD_Rates_lookup,2,FALSE),0)</f>
        <v>0</v>
      </c>
      <c r="L295" s="128">
        <f>calculations!O83</f>
        <v>0</v>
      </c>
    </row>
    <row r="296" spans="2:12" x14ac:dyDescent="0.3">
      <c r="B296" s="118">
        <f>IF('group input'!D$30="None",0,IF(calculations!F34&gt;0,calculations!F34,0))</f>
        <v>0</v>
      </c>
      <c r="C296" s="119">
        <f>IF('group input'!D$30="None",0,IF(calculations!D34&gt;0,calculations!D34,0))</f>
        <v>0</v>
      </c>
      <c r="D296" s="135">
        <f>IF('group input'!D$30="None",0,IF(calculations!N34&gt;0,calculations!N34,0))</f>
        <v>0</v>
      </c>
      <c r="E296" s="134">
        <f>IF(AND(B296&gt;0,'group input'!D$30&lt;&gt;"None"),VLOOKUP('group input'!D$30,LTD_Rates_lookup,2,FALSE),0)</f>
        <v>0</v>
      </c>
      <c r="F296" s="136">
        <f>calculations!O34</f>
        <v>0</v>
      </c>
      <c r="G296" s="138"/>
      <c r="H296" s="118">
        <f>IF('group input'!D$30="None",0,IF(calculations!F84&gt;0,calculations!F84,0))</f>
        <v>0</v>
      </c>
      <c r="I296" s="119">
        <f>IF('group input'!D$30="None",0,IF(calculations!D84&gt;0,calculations!D84,0))</f>
        <v>0</v>
      </c>
      <c r="J296" s="135">
        <f>IF('group input'!D$30="None",0,IF(calculations!N84&gt;0,calculations!N84,0))</f>
        <v>0</v>
      </c>
      <c r="K296" s="137">
        <f>IF(AND(H296&gt;0,'group input'!D$30&lt;&gt;"None"),VLOOKUP('group input'!D$30,LTD_Rates_lookup,2,FALSE),0)</f>
        <v>0</v>
      </c>
      <c r="L296" s="128">
        <f>calculations!O84</f>
        <v>0</v>
      </c>
    </row>
    <row r="297" spans="2:12" x14ac:dyDescent="0.3">
      <c r="B297" s="118">
        <f>IF('group input'!D$30="None",0,IF(calculations!F35&gt;0,calculations!F35,0))</f>
        <v>0</v>
      </c>
      <c r="C297" s="119">
        <f>IF('group input'!D$30="None",0,IF(calculations!D35&gt;0,calculations!D35,0))</f>
        <v>0</v>
      </c>
      <c r="D297" s="135">
        <f>IF('group input'!D$30="None",0,IF(calculations!N35&gt;0,calculations!N35,0))</f>
        <v>0</v>
      </c>
      <c r="E297" s="134">
        <f>IF(AND(B297&gt;0,'group input'!D$30&lt;&gt;"None"),VLOOKUP('group input'!D$30,LTD_Rates_lookup,2,FALSE),0)</f>
        <v>0</v>
      </c>
      <c r="F297" s="136">
        <f>calculations!O35</f>
        <v>0</v>
      </c>
      <c r="G297" s="138"/>
      <c r="H297" s="118">
        <f>IF('group input'!D$30="None",0,IF(calculations!F85&gt;0,calculations!F85,0))</f>
        <v>0</v>
      </c>
      <c r="I297" s="119">
        <f>IF('group input'!D$30="None",0,IF(calculations!D85&gt;0,calculations!D85,0))</f>
        <v>0</v>
      </c>
      <c r="J297" s="135">
        <f>IF('group input'!D$30="None",0,IF(calculations!N85&gt;0,calculations!N85,0))</f>
        <v>0</v>
      </c>
      <c r="K297" s="137">
        <f>IF(AND(H297&gt;0,'group input'!D$30&lt;&gt;"None"),VLOOKUP('group input'!D$30,LTD_Rates_lookup,2,FALSE),0)</f>
        <v>0</v>
      </c>
      <c r="L297" s="128">
        <f>calculations!O85</f>
        <v>0</v>
      </c>
    </row>
    <row r="298" spans="2:12" x14ac:dyDescent="0.3">
      <c r="B298" s="118">
        <f>IF('group input'!D$30="None",0,IF(calculations!F36&gt;0,calculations!F36,0))</f>
        <v>0</v>
      </c>
      <c r="C298" s="119">
        <f>IF('group input'!D$30="None",0,IF(calculations!D36&gt;0,calculations!D36,0))</f>
        <v>0</v>
      </c>
      <c r="D298" s="135">
        <f>IF('group input'!D$30="None",0,IF(calculations!N36&gt;0,calculations!N36,0))</f>
        <v>0</v>
      </c>
      <c r="E298" s="134">
        <f>IF(AND(B298&gt;0,'group input'!D$30&lt;&gt;"None"),VLOOKUP('group input'!D$30,LTD_Rates_lookup,2,FALSE),0)</f>
        <v>0</v>
      </c>
      <c r="F298" s="136">
        <f>calculations!O36</f>
        <v>0</v>
      </c>
      <c r="G298" s="138"/>
      <c r="H298" s="118">
        <f>IF('group input'!D$30="None",0,IF(calculations!F86&gt;0,calculations!F86,0))</f>
        <v>0</v>
      </c>
      <c r="I298" s="119">
        <f>IF('group input'!D$30="None",0,IF(calculations!D86&gt;0,calculations!D86,0))</f>
        <v>0</v>
      </c>
      <c r="J298" s="135">
        <f>IF('group input'!D$30="None",0,IF(calculations!N86&gt;0,calculations!N86,0))</f>
        <v>0</v>
      </c>
      <c r="K298" s="137">
        <f>IF(AND(H298&gt;0,'group input'!D$30&lt;&gt;"None"),VLOOKUP('group input'!D$30,LTD_Rates_lookup,2,FALSE),0)</f>
        <v>0</v>
      </c>
      <c r="L298" s="128">
        <f>calculations!O86</f>
        <v>0</v>
      </c>
    </row>
    <row r="299" spans="2:12" x14ac:dyDescent="0.3">
      <c r="B299" s="118">
        <f>IF('group input'!D$30="None",0,IF(calculations!F37&gt;0,calculations!F37,0))</f>
        <v>0</v>
      </c>
      <c r="C299" s="119">
        <f>IF('group input'!D$30="None",0,IF(calculations!D37&gt;0,calculations!D37,0))</f>
        <v>0</v>
      </c>
      <c r="D299" s="135">
        <f>IF('group input'!D$30="None",0,IF(calculations!N37&gt;0,calculations!N37,0))</f>
        <v>0</v>
      </c>
      <c r="E299" s="134">
        <f>IF(AND(B299&gt;0,'group input'!D$30&lt;&gt;"None"),VLOOKUP('group input'!D$30,LTD_Rates_lookup,2,FALSE),0)</f>
        <v>0</v>
      </c>
      <c r="F299" s="136">
        <f>calculations!O37</f>
        <v>0</v>
      </c>
      <c r="G299" s="138"/>
      <c r="H299" s="118">
        <f>IF('group input'!D$30="None",0,IF(calculations!F87&gt;0,calculations!F87,0))</f>
        <v>0</v>
      </c>
      <c r="I299" s="119">
        <f>IF('group input'!D$30="None",0,IF(calculations!D87&gt;0,calculations!D87,0))</f>
        <v>0</v>
      </c>
      <c r="J299" s="135">
        <f>IF('group input'!D$30="None",0,IF(calculations!N87&gt;0,calculations!N87,0))</f>
        <v>0</v>
      </c>
      <c r="K299" s="137">
        <f>IF(AND(H299&gt;0,'group input'!D$30&lt;&gt;"None"),VLOOKUP('group input'!D$30,LTD_Rates_lookup,2,FALSE),0)</f>
        <v>0</v>
      </c>
      <c r="L299" s="128">
        <f>calculations!O87</f>
        <v>0</v>
      </c>
    </row>
    <row r="300" spans="2:12" x14ac:dyDescent="0.3">
      <c r="B300" s="118">
        <f>IF('group input'!D$30="None",0,IF(calculations!F38&gt;0,calculations!F38,0))</f>
        <v>0</v>
      </c>
      <c r="C300" s="119">
        <f>IF('group input'!D$30="None",0,IF(calculations!D38&gt;0,calculations!D38,0))</f>
        <v>0</v>
      </c>
      <c r="D300" s="135">
        <f>IF('group input'!D$30="None",0,IF(calculations!N38&gt;0,calculations!N38,0))</f>
        <v>0</v>
      </c>
      <c r="E300" s="134">
        <f>IF(AND(B300&gt;0,'group input'!D$30&lt;&gt;"None"),VLOOKUP('group input'!D$30,LTD_Rates_lookup,2,FALSE),0)</f>
        <v>0</v>
      </c>
      <c r="F300" s="136">
        <f>calculations!O38</f>
        <v>0</v>
      </c>
      <c r="G300" s="138"/>
      <c r="H300" s="118">
        <f>IF('group input'!D$30="None",0,IF(calculations!F88&gt;0,calculations!F88,0))</f>
        <v>0</v>
      </c>
      <c r="I300" s="119">
        <f>IF('group input'!D$30="None",0,IF(calculations!D88&gt;0,calculations!D88,0))</f>
        <v>0</v>
      </c>
      <c r="J300" s="135">
        <f>IF('group input'!D$30="None",0,IF(calculations!N88&gt;0,calculations!N88,0))</f>
        <v>0</v>
      </c>
      <c r="K300" s="137">
        <f>IF(AND(H300&gt;0,'group input'!D$30&lt;&gt;"None"),VLOOKUP('group input'!D$30,LTD_Rates_lookup,2,FALSE),0)</f>
        <v>0</v>
      </c>
      <c r="L300" s="128">
        <f>calculations!O88</f>
        <v>0</v>
      </c>
    </row>
    <row r="301" spans="2:12" x14ac:dyDescent="0.3">
      <c r="B301" s="118">
        <f>IF('group input'!D$30="None",0,IF(calculations!F39&gt;0,calculations!F39,0))</f>
        <v>0</v>
      </c>
      <c r="C301" s="119">
        <f>IF('group input'!D$30="None",0,IF(calculations!D39&gt;0,calculations!D39,0))</f>
        <v>0</v>
      </c>
      <c r="D301" s="135">
        <f>IF('group input'!D$30="None",0,IF(calculations!N39&gt;0,calculations!N39,0))</f>
        <v>0</v>
      </c>
      <c r="E301" s="134">
        <f>IF(AND(B301&gt;0,'group input'!D$30&lt;&gt;"None"),VLOOKUP('group input'!D$30,LTD_Rates_lookup,2,FALSE),0)</f>
        <v>0</v>
      </c>
      <c r="F301" s="136">
        <f>calculations!O39</f>
        <v>0</v>
      </c>
      <c r="G301" s="138"/>
      <c r="H301" s="118">
        <f>IF('group input'!D$30="None",0,IF(calculations!F89&gt;0,calculations!F89,0))</f>
        <v>0</v>
      </c>
      <c r="I301" s="119">
        <f>IF('group input'!D$30="None",0,IF(calculations!D89&gt;0,calculations!D89,0))</f>
        <v>0</v>
      </c>
      <c r="J301" s="135">
        <f>IF('group input'!D$30="None",0,IF(calculations!N89&gt;0,calculations!N89,0))</f>
        <v>0</v>
      </c>
      <c r="K301" s="137">
        <f>IF(AND(H301&gt;0,'group input'!D$30&lt;&gt;"None"),VLOOKUP('group input'!D$30,LTD_Rates_lookup,2,FALSE),0)</f>
        <v>0</v>
      </c>
      <c r="L301" s="128">
        <f>calculations!O89</f>
        <v>0</v>
      </c>
    </row>
    <row r="302" spans="2:12" x14ac:dyDescent="0.3">
      <c r="B302" s="118">
        <f>IF('group input'!D$30="None",0,IF(calculations!F40&gt;0,calculations!F40,0))</f>
        <v>0</v>
      </c>
      <c r="C302" s="119">
        <f>IF('group input'!D$30="None",0,IF(calculations!D40&gt;0,calculations!D40,0))</f>
        <v>0</v>
      </c>
      <c r="D302" s="135">
        <f>IF('group input'!D$30="None",0,IF(calculations!N40&gt;0,calculations!N40,0))</f>
        <v>0</v>
      </c>
      <c r="E302" s="134">
        <f>IF(AND(B302&gt;0,'group input'!D$30&lt;&gt;"None"),VLOOKUP('group input'!D$30,LTD_Rates_lookup,2,FALSE),0)</f>
        <v>0</v>
      </c>
      <c r="F302" s="136">
        <f>calculations!O40</f>
        <v>0</v>
      </c>
      <c r="G302" s="138"/>
      <c r="H302" s="118">
        <f>IF('group input'!D$30="None",0,IF(calculations!F90&gt;0,calculations!F90,0))</f>
        <v>0</v>
      </c>
      <c r="I302" s="119">
        <f>IF('group input'!D$30="None",0,IF(calculations!D90&gt;0,calculations!D90,0))</f>
        <v>0</v>
      </c>
      <c r="J302" s="135">
        <f>IF('group input'!D$30="None",0,IF(calculations!N90&gt;0,calculations!N90,0))</f>
        <v>0</v>
      </c>
      <c r="K302" s="137">
        <f>IF(AND(H302&gt;0,'group input'!D$30&lt;&gt;"None"),VLOOKUP('group input'!D$30,LTD_Rates_lookup,2,FALSE),0)</f>
        <v>0</v>
      </c>
      <c r="L302" s="128">
        <f>calculations!O90</f>
        <v>0</v>
      </c>
    </row>
    <row r="303" spans="2:12" x14ac:dyDescent="0.3">
      <c r="B303" s="118">
        <f>IF('group input'!D$30="None",0,IF(calculations!F41&gt;0,calculations!F41,0))</f>
        <v>0</v>
      </c>
      <c r="C303" s="119">
        <f>IF('group input'!D$30="None",0,IF(calculations!D41&gt;0,calculations!D41,0))</f>
        <v>0</v>
      </c>
      <c r="D303" s="135">
        <f>IF('group input'!D$30="None",0,IF(calculations!N41&gt;0,calculations!N41,0))</f>
        <v>0</v>
      </c>
      <c r="E303" s="134">
        <f>IF(AND(B303&gt;0,'group input'!D$30&lt;&gt;"None"),VLOOKUP('group input'!D$30,LTD_Rates_lookup,2,FALSE),0)</f>
        <v>0</v>
      </c>
      <c r="F303" s="136">
        <f>calculations!O41</f>
        <v>0</v>
      </c>
      <c r="G303" s="138"/>
      <c r="H303" s="118">
        <f>IF('group input'!D$30="None",0,IF(calculations!F91&gt;0,calculations!F91,0))</f>
        <v>0</v>
      </c>
      <c r="I303" s="119">
        <f>IF('group input'!D$30="None",0,IF(calculations!D91&gt;0,calculations!D91,0))</f>
        <v>0</v>
      </c>
      <c r="J303" s="135">
        <f>IF('group input'!D$30="None",0,IF(calculations!N91&gt;0,calculations!N91,0))</f>
        <v>0</v>
      </c>
      <c r="K303" s="137">
        <f>IF(AND(H303&gt;0,'group input'!D$30&lt;&gt;"None"),VLOOKUP('group input'!D$30,LTD_Rates_lookup,2,FALSE),0)</f>
        <v>0</v>
      </c>
      <c r="L303" s="128">
        <f>calculations!O91</f>
        <v>0</v>
      </c>
    </row>
    <row r="304" spans="2:12" x14ac:dyDescent="0.3">
      <c r="B304" s="118">
        <f>IF('group input'!D$30="None",0,IF(calculations!F42&gt;0,calculations!F42,0))</f>
        <v>0</v>
      </c>
      <c r="C304" s="119">
        <f>IF('group input'!D$30="None",0,IF(calculations!D42&gt;0,calculations!D42,0))</f>
        <v>0</v>
      </c>
      <c r="D304" s="135">
        <f>IF('group input'!D$30="None",0,IF(calculations!N42&gt;0,calculations!N42,0))</f>
        <v>0</v>
      </c>
      <c r="E304" s="134">
        <f>IF(AND(B304&gt;0,'group input'!D$30&lt;&gt;"None"),VLOOKUP('group input'!D$30,LTD_Rates_lookup,2,FALSE),0)</f>
        <v>0</v>
      </c>
      <c r="F304" s="136">
        <f>calculations!O42</f>
        <v>0</v>
      </c>
      <c r="G304" s="138"/>
      <c r="H304" s="118">
        <f>IF('group input'!D$30="None",0,IF(calculations!F92&gt;0,calculations!F92,0))</f>
        <v>0</v>
      </c>
      <c r="I304" s="119">
        <f>IF('group input'!D$30="None",0,IF(calculations!D92&gt;0,calculations!D92,0))</f>
        <v>0</v>
      </c>
      <c r="J304" s="135">
        <f>IF('group input'!D$30="None",0,IF(calculations!N92&gt;0,calculations!N92,0))</f>
        <v>0</v>
      </c>
      <c r="K304" s="137">
        <f>IF(AND(H304&gt;0,'group input'!D$30&lt;&gt;"None"),VLOOKUP('group input'!D$30,LTD_Rates_lookup,2,FALSE),0)</f>
        <v>0</v>
      </c>
      <c r="L304" s="128">
        <f>calculations!O92</f>
        <v>0</v>
      </c>
    </row>
    <row r="305" spans="1:13" x14ac:dyDescent="0.3">
      <c r="B305" s="118">
        <f>IF('group input'!D$30="None",0,IF(calculations!F43&gt;0,calculations!F43,0))</f>
        <v>0</v>
      </c>
      <c r="C305" s="119">
        <f>IF('group input'!D$30="None",0,IF(calculations!D43&gt;0,calculations!D43,0))</f>
        <v>0</v>
      </c>
      <c r="D305" s="135">
        <f>IF('group input'!D$30="None",0,IF(calculations!N43&gt;0,calculations!N43,0))</f>
        <v>0</v>
      </c>
      <c r="E305" s="134">
        <f>IF(AND(B305&gt;0,'group input'!D$30&lt;&gt;"None"),VLOOKUP('group input'!D$30,LTD_Rates_lookup,2,FALSE),0)</f>
        <v>0</v>
      </c>
      <c r="F305" s="136">
        <f>calculations!O43</f>
        <v>0</v>
      </c>
      <c r="G305" s="138"/>
      <c r="H305" s="118">
        <f>IF('group input'!D$30="None",0,IF(calculations!F93&gt;0,calculations!F93,0))</f>
        <v>0</v>
      </c>
      <c r="I305" s="119">
        <f>IF('group input'!D$30="None",0,IF(calculations!D93&gt;0,calculations!D93,0))</f>
        <v>0</v>
      </c>
      <c r="J305" s="135">
        <f>IF('group input'!D$30="None",0,IF(calculations!N93&gt;0,calculations!N93,0))</f>
        <v>0</v>
      </c>
      <c r="K305" s="137">
        <f>IF(AND(H305&gt;0,'group input'!D$30&lt;&gt;"None"),VLOOKUP('group input'!D$30,LTD_Rates_lookup,2,FALSE),0)</f>
        <v>0</v>
      </c>
      <c r="L305" s="128">
        <f>calculations!O93</f>
        <v>0</v>
      </c>
    </row>
    <row r="306" spans="1:13" x14ac:dyDescent="0.3">
      <c r="B306" s="118">
        <f>IF('group input'!D$30="None",0,IF(calculations!F44&gt;0,calculations!F44,0))</f>
        <v>0</v>
      </c>
      <c r="C306" s="119">
        <f>IF('group input'!D$30="None",0,IF(calculations!D44&gt;0,calculations!D44,0))</f>
        <v>0</v>
      </c>
      <c r="D306" s="135">
        <f>IF('group input'!D$30="None",0,IF(calculations!N44&gt;0,calculations!N44,0))</f>
        <v>0</v>
      </c>
      <c r="E306" s="134">
        <f>IF(AND(B306&gt;0,'group input'!D$30&lt;&gt;"None"),VLOOKUP('group input'!D$30,LTD_Rates_lookup,2,FALSE),0)</f>
        <v>0</v>
      </c>
      <c r="F306" s="136">
        <f>calculations!O44</f>
        <v>0</v>
      </c>
      <c r="G306" s="138"/>
      <c r="H306" s="118">
        <f>IF('group input'!D$30="None",0,IF(calculations!F94&gt;0,calculations!F94,0))</f>
        <v>0</v>
      </c>
      <c r="I306" s="119">
        <f>IF('group input'!D$30="None",0,IF(calculations!D94&gt;0,calculations!D94,0))</f>
        <v>0</v>
      </c>
      <c r="J306" s="135">
        <f>IF('group input'!D$30="None",0,IF(calculations!N94&gt;0,calculations!N94,0))</f>
        <v>0</v>
      </c>
      <c r="K306" s="137">
        <f>IF(AND(H306&gt;0,'group input'!D$30&lt;&gt;"None"),VLOOKUP('group input'!D$30,LTD_Rates_lookup,2,FALSE),0)</f>
        <v>0</v>
      </c>
      <c r="L306" s="128">
        <f>calculations!O94</f>
        <v>0</v>
      </c>
    </row>
    <row r="307" spans="1:13" x14ac:dyDescent="0.3">
      <c r="B307" s="118">
        <f>IF('group input'!D$30="None",0,IF(calculations!F45&gt;0,calculations!F45,0))</f>
        <v>0</v>
      </c>
      <c r="C307" s="119">
        <f>IF('group input'!D$30="None",0,IF(calculations!D45&gt;0,calculations!D45,0))</f>
        <v>0</v>
      </c>
      <c r="D307" s="135">
        <f>IF('group input'!D$30="None",0,IF(calculations!N45&gt;0,calculations!N45,0))</f>
        <v>0</v>
      </c>
      <c r="E307" s="134">
        <f>IF(AND(B307&gt;0,'group input'!D$30&lt;&gt;"None"),VLOOKUP('group input'!D$30,LTD_Rates_lookup,2,FALSE),0)</f>
        <v>0</v>
      </c>
      <c r="F307" s="136">
        <f>calculations!O45</f>
        <v>0</v>
      </c>
      <c r="G307" s="138"/>
      <c r="H307" s="118">
        <f>IF('group input'!D$30="None",0,IF(calculations!F95&gt;0,calculations!F95,0))</f>
        <v>0</v>
      </c>
      <c r="I307" s="119">
        <f>IF('group input'!D$30="None",0,IF(calculations!D95&gt;0,calculations!D95,0))</f>
        <v>0</v>
      </c>
      <c r="J307" s="135">
        <f>IF('group input'!D$30="None",0,IF(calculations!N95&gt;0,calculations!N95,0))</f>
        <v>0</v>
      </c>
      <c r="K307" s="137">
        <f>IF(AND(H307&gt;0,'group input'!D$30&lt;&gt;"None"),VLOOKUP('group input'!D$30,LTD_Rates_lookup,2,FALSE),0)</f>
        <v>0</v>
      </c>
      <c r="L307" s="128">
        <f>calculations!O95</f>
        <v>0</v>
      </c>
    </row>
    <row r="308" spans="1:13" x14ac:dyDescent="0.3">
      <c r="B308" s="118">
        <f>IF('group input'!D$30="None",0,IF(calculations!F46&gt;0,calculations!F46,0))</f>
        <v>0</v>
      </c>
      <c r="C308" s="119">
        <f>IF('group input'!D$30="None",0,IF(calculations!D46&gt;0,calculations!D46,0))</f>
        <v>0</v>
      </c>
      <c r="D308" s="135">
        <f>IF('group input'!D$30="None",0,IF(calculations!N46&gt;0,calculations!N46,0))</f>
        <v>0</v>
      </c>
      <c r="E308" s="134">
        <f>IF(AND(B308&gt;0,'group input'!D$30&lt;&gt;"None"),VLOOKUP('group input'!D$30,LTD_Rates_lookup,2,FALSE),0)</f>
        <v>0</v>
      </c>
      <c r="F308" s="136">
        <f>calculations!O46</f>
        <v>0</v>
      </c>
      <c r="G308" s="138"/>
      <c r="H308" s="118">
        <f>IF('group input'!D$30="None",0,IF(calculations!F96&gt;0,calculations!F96,0))</f>
        <v>0</v>
      </c>
      <c r="I308" s="119">
        <f>IF('group input'!D$30="None",0,IF(calculations!D96&gt;0,calculations!D96,0))</f>
        <v>0</v>
      </c>
      <c r="J308" s="135">
        <f>IF('group input'!D$30="None",0,IF(calculations!N96&gt;0,calculations!N96,0))</f>
        <v>0</v>
      </c>
      <c r="K308" s="137">
        <f>IF(AND(H308&gt;0,'group input'!D$30&lt;&gt;"None"),VLOOKUP('group input'!D$30,LTD_Rates_lookup,2,FALSE),0)</f>
        <v>0</v>
      </c>
      <c r="L308" s="128">
        <f>calculations!O96</f>
        <v>0</v>
      </c>
    </row>
    <row r="309" spans="1:13" x14ac:dyDescent="0.3">
      <c r="B309" s="118">
        <f>IF('group input'!D$30="None",0,IF(calculations!F47&gt;0,calculations!F47,0))</f>
        <v>0</v>
      </c>
      <c r="C309" s="119">
        <f>IF('group input'!D$30="None",0,IF(calculations!D47&gt;0,calculations!D47,0))</f>
        <v>0</v>
      </c>
      <c r="D309" s="135">
        <f>IF('group input'!D$30="None",0,IF(calculations!N47&gt;0,calculations!N47,0))</f>
        <v>0</v>
      </c>
      <c r="E309" s="134">
        <f>IF(AND(B309&gt;0,'group input'!D$30&lt;&gt;"None"),VLOOKUP('group input'!D$30,LTD_Rates_lookup,2,FALSE),0)</f>
        <v>0</v>
      </c>
      <c r="F309" s="136">
        <f>calculations!O47</f>
        <v>0</v>
      </c>
      <c r="G309" s="138"/>
      <c r="H309" s="118">
        <f>IF('group input'!D$30="None",0,IF(calculations!F97&gt;0,calculations!F97,0))</f>
        <v>0</v>
      </c>
      <c r="I309" s="119">
        <f>IF('group input'!D$30="None",0,IF(calculations!D97&gt;0,calculations!D97,0))</f>
        <v>0</v>
      </c>
      <c r="J309" s="135">
        <f>IF('group input'!D$30="None",0,IF(calculations!N97&gt;0,calculations!N97,0))</f>
        <v>0</v>
      </c>
      <c r="K309" s="137">
        <f>IF(AND(H309&gt;0,'group input'!D$30&lt;&gt;"None"),VLOOKUP('group input'!D$30,LTD_Rates_lookup,2,FALSE),0)</f>
        <v>0</v>
      </c>
      <c r="L309" s="128">
        <f>calculations!O97</f>
        <v>0</v>
      </c>
    </row>
    <row r="310" spans="1:13" x14ac:dyDescent="0.3">
      <c r="B310" s="118">
        <f>IF('group input'!D$30="None",0,IF(calculations!F48&gt;0,calculations!F48,0))</f>
        <v>0</v>
      </c>
      <c r="C310" s="119">
        <f>IF('group input'!D$30="None",0,IF(calculations!D48&gt;0,calculations!D48,0))</f>
        <v>0</v>
      </c>
      <c r="D310" s="135">
        <f>IF('group input'!D$30="None",0,IF(calculations!N48&gt;0,calculations!N48,0))</f>
        <v>0</v>
      </c>
      <c r="E310" s="134">
        <f>IF(AND(B310&gt;0,'group input'!D$30&lt;&gt;"None"),VLOOKUP('group input'!D$30,LTD_Rates_lookup,2,FALSE),0)</f>
        <v>0</v>
      </c>
      <c r="F310" s="136">
        <f>calculations!O48</f>
        <v>0</v>
      </c>
      <c r="G310" s="138"/>
      <c r="H310" s="118">
        <f>IF('group input'!D$30="None",0,IF(calculations!F98&gt;0,calculations!F98,0))</f>
        <v>0</v>
      </c>
      <c r="I310" s="119">
        <f>IF('group input'!D$30="None",0,IF(calculations!D98&gt;0,calculations!D98,0))</f>
        <v>0</v>
      </c>
      <c r="J310" s="135">
        <f>IF('group input'!D$30="None",0,IF(calculations!N98&gt;0,calculations!N98,0))</f>
        <v>0</v>
      </c>
      <c r="K310" s="137">
        <f>IF(AND(H310&gt;0,'group input'!D$30&lt;&gt;"None"),VLOOKUP('group input'!D$30,LTD_Rates_lookup,2,FALSE),0)</f>
        <v>0</v>
      </c>
      <c r="L310" s="128">
        <f>calculations!O98</f>
        <v>0</v>
      </c>
    </row>
    <row r="311" spans="1:13" x14ac:dyDescent="0.3">
      <c r="B311" s="118">
        <f>IF('group input'!D$30="None",0,IF(calculations!F49&gt;0,calculations!F49,0))</f>
        <v>0</v>
      </c>
      <c r="C311" s="119">
        <f>IF('group input'!D$30="None",0,IF(calculations!D49&gt;0,calculations!D49,0))</f>
        <v>0</v>
      </c>
      <c r="D311" s="135">
        <f>IF('group input'!D$30="None",0,IF(calculations!N49&gt;0,calculations!N49,0))</f>
        <v>0</v>
      </c>
      <c r="E311" s="134">
        <f>IF(AND(B311&gt;0,'group input'!D$30&lt;&gt;"None"),VLOOKUP('group input'!D$30,LTD_Rates_lookup,2,FALSE),0)</f>
        <v>0</v>
      </c>
      <c r="F311" s="136">
        <f>calculations!O49</f>
        <v>0</v>
      </c>
      <c r="G311" s="138"/>
      <c r="H311" s="118">
        <f>IF('group input'!D$30="None",0,IF(calculations!F99&gt;0,calculations!F99,0))</f>
        <v>0</v>
      </c>
      <c r="I311" s="119">
        <f>IF('group input'!D$30="None",0,IF(calculations!D99&gt;0,calculations!D99,0))</f>
        <v>0</v>
      </c>
      <c r="J311" s="135">
        <f>IF('group input'!D$30="None",0,IF(calculations!N99&gt;0,calculations!N99,0))</f>
        <v>0</v>
      </c>
      <c r="K311" s="137">
        <f>IF(AND(H311&gt;0,'group input'!D$30&lt;&gt;"None"),VLOOKUP('group input'!D$30,LTD_Rates_lookup,2,FALSE),0)</f>
        <v>0</v>
      </c>
      <c r="L311" s="128">
        <f>calculations!O99</f>
        <v>0</v>
      </c>
    </row>
    <row r="312" spans="1:13" x14ac:dyDescent="0.3">
      <c r="B312" s="118">
        <f>IF('group input'!D$30="None",0,IF(calculations!F50&gt;0,calculations!F50,0))</f>
        <v>0</v>
      </c>
      <c r="C312" s="119">
        <f>IF('group input'!D$30="None",0,IF(calculations!D50&gt;0,calculations!D50,0))</f>
        <v>0</v>
      </c>
      <c r="D312" s="135">
        <f>IF('group input'!D$30="None",0,IF(calculations!N50&gt;0,calculations!N50,0))</f>
        <v>0</v>
      </c>
      <c r="E312" s="134">
        <f>IF(AND(B312&gt;0,'group input'!D$30&lt;&gt;"None"),VLOOKUP('group input'!D$30,LTD_Rates_lookup,2,FALSE),0)</f>
        <v>0</v>
      </c>
      <c r="F312" s="136">
        <f>calculations!O50</f>
        <v>0</v>
      </c>
      <c r="G312" s="138"/>
      <c r="H312" s="118">
        <f>IF('group input'!D$30="None",0,IF(calculations!F100&gt;0,calculations!F100,0))</f>
        <v>0</v>
      </c>
      <c r="I312" s="119">
        <f>IF('group input'!D$30="None",0,IF(calculations!D100&gt;0,calculations!D100,0))</f>
        <v>0</v>
      </c>
      <c r="J312" s="135">
        <f>IF('group input'!D$30="None",0,IF(calculations!N100&gt;0,calculations!N100,0))</f>
        <v>0</v>
      </c>
      <c r="K312" s="137">
        <f>IF(AND(H312&gt;0,'group input'!D$30&lt;&gt;"None"),VLOOKUP('group input'!D$30,LTD_Rates_lookup,2,FALSE),0)</f>
        <v>0</v>
      </c>
      <c r="L312" s="128">
        <f>calculations!O100</f>
        <v>0</v>
      </c>
    </row>
    <row r="313" spans="1:13" x14ac:dyDescent="0.3">
      <c r="B313" s="118">
        <f>IF('group input'!D$30="None",0,IF(calculations!F51&gt;0,calculations!F51,0))</f>
        <v>0</v>
      </c>
      <c r="C313" s="119">
        <f>IF('group input'!D$30="None",0,IF(calculations!D51&gt;0,calculations!D51,0))</f>
        <v>0</v>
      </c>
      <c r="D313" s="135">
        <f>IF('group input'!D$30="None",0,IF(calculations!N51&gt;0,calculations!N51,0))</f>
        <v>0</v>
      </c>
      <c r="E313" s="134">
        <f>IF(AND(B313&gt;0,'group input'!D$30&lt;&gt;"None"),VLOOKUP('group input'!D$30,LTD_Rates_lookup,2,FALSE),0)</f>
        <v>0</v>
      </c>
      <c r="F313" s="136">
        <f>calculations!O51</f>
        <v>0</v>
      </c>
      <c r="G313" s="138"/>
      <c r="H313" s="118">
        <f>IF('group input'!D$30="None",0,IF(calculations!F101&gt;0,calculations!F101,0))</f>
        <v>0</v>
      </c>
      <c r="I313" s="119">
        <f>IF('group input'!D$30="None",0,IF(calculations!D101&gt;0,calculations!D101,0))</f>
        <v>0</v>
      </c>
      <c r="J313" s="135">
        <f>IF('group input'!D$30="None",0,IF(calculations!N101&gt;0,calculations!N101,0))</f>
        <v>0</v>
      </c>
      <c r="K313" s="137">
        <f>IF(AND(H313&gt;0,'group input'!D$30&lt;&gt;"None"),VLOOKUP('group input'!D$30,LTD_Rates_lookup,2,FALSE),0)</f>
        <v>0</v>
      </c>
      <c r="L313" s="128">
        <f>calculations!O101</f>
        <v>0</v>
      </c>
    </row>
    <row r="314" spans="1:13" x14ac:dyDescent="0.3">
      <c r="B314" s="118">
        <f>IF('group input'!D$30="None",0,IF(calculations!F52&gt;0,calculations!F52,0))</f>
        <v>0</v>
      </c>
      <c r="C314" s="119">
        <f>IF('group input'!D$30="None",0,IF(calculations!D52&gt;0,calculations!D52,0))</f>
        <v>0</v>
      </c>
      <c r="D314" s="135">
        <f>IF('group input'!D$30="None",0,IF(calculations!N52&gt;0,calculations!N52,0))</f>
        <v>0</v>
      </c>
      <c r="E314" s="134">
        <f>IF(AND(B314&gt;0,'group input'!D$30&lt;&gt;"None"),VLOOKUP('group input'!D$30,LTD_Rates_lookup,2,FALSE),0)</f>
        <v>0</v>
      </c>
      <c r="F314" s="136">
        <f>calculations!O52</f>
        <v>0</v>
      </c>
      <c r="G314" s="138"/>
      <c r="H314" s="118">
        <f>IF('group input'!D$30="None",0,IF(calculations!F102&gt;0,calculations!F102,0))</f>
        <v>0</v>
      </c>
      <c r="I314" s="119">
        <f>IF('group input'!D$30="None",0,IF(calculations!D102&gt;0,calculations!D102,0))</f>
        <v>0</v>
      </c>
      <c r="J314" s="135">
        <f>IF('group input'!D$30="None",0,IF(calculations!N102&gt;0,calculations!N102,0))</f>
        <v>0</v>
      </c>
      <c r="K314" s="137">
        <f>IF(AND(H314&gt;0,'group input'!D$30&lt;&gt;"None"),VLOOKUP('group input'!D$30,LTD_Rates_lookup,2,FALSE),0)</f>
        <v>0</v>
      </c>
      <c r="L314" s="128">
        <f>calculations!O102</f>
        <v>0</v>
      </c>
    </row>
    <row r="315" spans="1:13" ht="15" thickBot="1" x14ac:dyDescent="0.35">
      <c r="K315" s="24" t="s">
        <v>75</v>
      </c>
      <c r="L315" s="115">
        <f>SUM(F265:F314,L265:L314)</f>
        <v>0</v>
      </c>
    </row>
    <row r="316" spans="1:13" ht="15" thickTop="1" x14ac:dyDescent="0.3"/>
    <row r="318" spans="1:13" s="38" customFormat="1" ht="79.5" customHeight="1" x14ac:dyDescent="0.3">
      <c r="A318" s="151" t="s">
        <v>188</v>
      </c>
      <c r="B318" s="151"/>
      <c r="C318" s="151"/>
      <c r="D318" s="151"/>
      <c r="E318" s="151"/>
      <c r="F318" s="151"/>
      <c r="G318" s="151"/>
      <c r="H318" s="151"/>
      <c r="I318" s="151"/>
      <c r="J318" s="151"/>
      <c r="K318" s="151"/>
      <c r="L318" s="151"/>
      <c r="M318" s="151"/>
    </row>
    <row r="319" spans="1:13" s="38" customFormat="1" ht="15" customHeight="1" x14ac:dyDescent="0.3">
      <c r="A319" s="144" t="s">
        <v>187</v>
      </c>
    </row>
  </sheetData>
  <sheetProtection selectLockedCells="1" selectUnlockedCells="1"/>
  <protectedRanges>
    <protectedRange sqref="N8 D9" name="Range1"/>
  </protectedRanges>
  <mergeCells count="16">
    <mergeCell ref="A318:M318"/>
    <mergeCell ref="D8:I8"/>
    <mergeCell ref="D9:I9"/>
    <mergeCell ref="G14:J14"/>
    <mergeCell ref="K14:L14"/>
    <mergeCell ref="K15:L15"/>
    <mergeCell ref="A57:B57"/>
    <mergeCell ref="A58:R62"/>
    <mergeCell ref="A65:R69"/>
    <mergeCell ref="A72:R76"/>
    <mergeCell ref="K16:L16"/>
    <mergeCell ref="K17:L17"/>
    <mergeCell ref="K18:L18"/>
    <mergeCell ref="K19:L19"/>
    <mergeCell ref="K20:L20"/>
    <mergeCell ref="K21:L21"/>
  </mergeCells>
  <conditionalFormatting sqref="H15:J15 G14:G15 H17:J17 B81:I130 K81:R130 B147:D197 F147:H197 B207:F256 H207:L256 B265:F314 H265:L314">
    <cfRule type="cellIs" dxfId="3" priority="7" operator="equal">
      <formula>0</formula>
    </cfRule>
  </conditionalFormatting>
  <conditionalFormatting sqref="G16">
    <cfRule type="cellIs" dxfId="2" priority="6" operator="equal">
      <formula>0</formula>
    </cfRule>
  </conditionalFormatting>
  <conditionalFormatting sqref="G17">
    <cfRule type="cellIs" dxfId="1" priority="2" operator="equal">
      <formula>0</formula>
    </cfRule>
  </conditionalFormatting>
  <conditionalFormatting sqref="G18">
    <cfRule type="cellIs" dxfId="0" priority="1" operator="equal">
      <formula>0</formula>
    </cfRule>
  </conditionalFormatting>
  <pageMargins left="0.25" right="0.25" top="0.75" bottom="0.75" header="0.3" footer="0.3"/>
  <pageSetup scale="56" fitToHeight="0" orientation="portrait" r:id="rId1"/>
  <rowBreaks count="4" manualBreakCount="4">
    <brk id="76" max="17" man="1"/>
    <brk id="137" max="17" man="1"/>
    <brk id="202" max="17" man="1"/>
    <brk id="260" max="17"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O63"/>
  <sheetViews>
    <sheetView view="pageBreakPreview" zoomScale="80" zoomScaleNormal="100" zoomScaleSheetLayoutView="80" workbookViewId="0">
      <selection activeCell="S13" sqref="S13"/>
    </sheetView>
  </sheetViews>
  <sheetFormatPr defaultColWidth="8.44140625" defaultRowHeight="15" customHeight="1" x14ac:dyDescent="0.3"/>
  <cols>
    <col min="1" max="2" width="8.44140625" style="38" customWidth="1"/>
    <col min="3" max="3" width="11" style="38" customWidth="1"/>
    <col min="4" max="11" width="8.44140625" style="38" customWidth="1"/>
    <col min="12" max="12" width="9.88671875" style="38" bestFit="1" customWidth="1"/>
    <col min="13" max="13" width="8.44140625" style="38" customWidth="1"/>
    <col min="14" max="14" width="12.109375" style="38" customWidth="1"/>
    <col min="15" max="256" width="8.44140625" style="38"/>
    <col min="257" max="258" width="8.44140625" style="38" customWidth="1"/>
    <col min="259" max="259" width="11" style="38" bestFit="1" customWidth="1"/>
    <col min="260" max="269" width="8.44140625" style="38" customWidth="1"/>
    <col min="270" max="270" width="12.109375" style="38" customWidth="1"/>
    <col min="271" max="512" width="8.44140625" style="38"/>
    <col min="513" max="514" width="8.44140625" style="38" customWidth="1"/>
    <col min="515" max="515" width="11" style="38" bestFit="1" customWidth="1"/>
    <col min="516" max="525" width="8.44140625" style="38" customWidth="1"/>
    <col min="526" max="526" width="12.109375" style="38" customWidth="1"/>
    <col min="527" max="768" width="8.44140625" style="38"/>
    <col min="769" max="770" width="8.44140625" style="38" customWidth="1"/>
    <col min="771" max="771" width="11" style="38" bestFit="1" customWidth="1"/>
    <col min="772" max="781" width="8.44140625" style="38" customWidth="1"/>
    <col min="782" max="782" width="12.109375" style="38" customWidth="1"/>
    <col min="783" max="1024" width="8.44140625" style="38"/>
    <col min="1025" max="1026" width="8.44140625" style="38" customWidth="1"/>
    <col min="1027" max="1027" width="11" style="38" bestFit="1" customWidth="1"/>
    <col min="1028" max="1037" width="8.44140625" style="38" customWidth="1"/>
    <col min="1038" max="1038" width="12.109375" style="38" customWidth="1"/>
    <col min="1039" max="1280" width="8.44140625" style="38"/>
    <col min="1281" max="1282" width="8.44140625" style="38" customWidth="1"/>
    <col min="1283" max="1283" width="11" style="38" bestFit="1" customWidth="1"/>
    <col min="1284" max="1293" width="8.44140625" style="38" customWidth="1"/>
    <col min="1294" max="1294" width="12.109375" style="38" customWidth="1"/>
    <col min="1295" max="1536" width="8.44140625" style="38"/>
    <col min="1537" max="1538" width="8.44140625" style="38" customWidth="1"/>
    <col min="1539" max="1539" width="11" style="38" bestFit="1" customWidth="1"/>
    <col min="1540" max="1549" width="8.44140625" style="38" customWidth="1"/>
    <col min="1550" max="1550" width="12.109375" style="38" customWidth="1"/>
    <col min="1551" max="1792" width="8.44140625" style="38"/>
    <col min="1793" max="1794" width="8.44140625" style="38" customWidth="1"/>
    <col min="1795" max="1795" width="11" style="38" bestFit="1" customWidth="1"/>
    <col min="1796" max="1805" width="8.44140625" style="38" customWidth="1"/>
    <col min="1806" max="1806" width="12.109375" style="38" customWidth="1"/>
    <col min="1807" max="2048" width="8.44140625" style="38"/>
    <col min="2049" max="2050" width="8.44140625" style="38" customWidth="1"/>
    <col min="2051" max="2051" width="11" style="38" bestFit="1" customWidth="1"/>
    <col min="2052" max="2061" width="8.44140625" style="38" customWidth="1"/>
    <col min="2062" max="2062" width="12.109375" style="38" customWidth="1"/>
    <col min="2063" max="2304" width="8.44140625" style="38"/>
    <col min="2305" max="2306" width="8.44140625" style="38" customWidth="1"/>
    <col min="2307" max="2307" width="11" style="38" bestFit="1" customWidth="1"/>
    <col min="2308" max="2317" width="8.44140625" style="38" customWidth="1"/>
    <col min="2318" max="2318" width="12.109375" style="38" customWidth="1"/>
    <col min="2319" max="2560" width="8.44140625" style="38"/>
    <col min="2561" max="2562" width="8.44140625" style="38" customWidth="1"/>
    <col min="2563" max="2563" width="11" style="38" bestFit="1" customWidth="1"/>
    <col min="2564" max="2573" width="8.44140625" style="38" customWidth="1"/>
    <col min="2574" max="2574" width="12.109375" style="38" customWidth="1"/>
    <col min="2575" max="2816" width="8.44140625" style="38"/>
    <col min="2817" max="2818" width="8.44140625" style="38" customWidth="1"/>
    <col min="2819" max="2819" width="11" style="38" bestFit="1" customWidth="1"/>
    <col min="2820" max="2829" width="8.44140625" style="38" customWidth="1"/>
    <col min="2830" max="2830" width="12.109375" style="38" customWidth="1"/>
    <col min="2831" max="3072" width="8.44140625" style="38"/>
    <col min="3073" max="3074" width="8.44140625" style="38" customWidth="1"/>
    <col min="3075" max="3075" width="11" style="38" bestFit="1" customWidth="1"/>
    <col min="3076" max="3085" width="8.44140625" style="38" customWidth="1"/>
    <col min="3086" max="3086" width="12.109375" style="38" customWidth="1"/>
    <col min="3087" max="3328" width="8.44140625" style="38"/>
    <col min="3329" max="3330" width="8.44140625" style="38" customWidth="1"/>
    <col min="3331" max="3331" width="11" style="38" bestFit="1" customWidth="1"/>
    <col min="3332" max="3341" width="8.44140625" style="38" customWidth="1"/>
    <col min="3342" max="3342" width="12.109375" style="38" customWidth="1"/>
    <col min="3343" max="3584" width="8.44140625" style="38"/>
    <col min="3585" max="3586" width="8.44140625" style="38" customWidth="1"/>
    <col min="3587" max="3587" width="11" style="38" bestFit="1" customWidth="1"/>
    <col min="3588" max="3597" width="8.44140625" style="38" customWidth="1"/>
    <col min="3598" max="3598" width="12.109375" style="38" customWidth="1"/>
    <col min="3599" max="3840" width="8.44140625" style="38"/>
    <col min="3841" max="3842" width="8.44140625" style="38" customWidth="1"/>
    <col min="3843" max="3843" width="11" style="38" bestFit="1" customWidth="1"/>
    <col min="3844" max="3853" width="8.44140625" style="38" customWidth="1"/>
    <col min="3854" max="3854" width="12.109375" style="38" customWidth="1"/>
    <col min="3855" max="4096" width="8.44140625" style="38"/>
    <col min="4097" max="4098" width="8.44140625" style="38" customWidth="1"/>
    <col min="4099" max="4099" width="11" style="38" bestFit="1" customWidth="1"/>
    <col min="4100" max="4109" width="8.44140625" style="38" customWidth="1"/>
    <col min="4110" max="4110" width="12.109375" style="38" customWidth="1"/>
    <col min="4111" max="4352" width="8.44140625" style="38"/>
    <col min="4353" max="4354" width="8.44140625" style="38" customWidth="1"/>
    <col min="4355" max="4355" width="11" style="38" bestFit="1" customWidth="1"/>
    <col min="4356" max="4365" width="8.44140625" style="38" customWidth="1"/>
    <col min="4366" max="4366" width="12.109375" style="38" customWidth="1"/>
    <col min="4367" max="4608" width="8.44140625" style="38"/>
    <col min="4609" max="4610" width="8.44140625" style="38" customWidth="1"/>
    <col min="4611" max="4611" width="11" style="38" bestFit="1" customWidth="1"/>
    <col min="4612" max="4621" width="8.44140625" style="38" customWidth="1"/>
    <col min="4622" max="4622" width="12.109375" style="38" customWidth="1"/>
    <col min="4623" max="4864" width="8.44140625" style="38"/>
    <col min="4865" max="4866" width="8.44140625" style="38" customWidth="1"/>
    <col min="4867" max="4867" width="11" style="38" bestFit="1" customWidth="1"/>
    <col min="4868" max="4877" width="8.44140625" style="38" customWidth="1"/>
    <col min="4878" max="4878" width="12.109375" style="38" customWidth="1"/>
    <col min="4879" max="5120" width="8.44140625" style="38"/>
    <col min="5121" max="5122" width="8.44140625" style="38" customWidth="1"/>
    <col min="5123" max="5123" width="11" style="38" bestFit="1" customWidth="1"/>
    <col min="5124" max="5133" width="8.44140625" style="38" customWidth="1"/>
    <col min="5134" max="5134" width="12.109375" style="38" customWidth="1"/>
    <col min="5135" max="5376" width="8.44140625" style="38"/>
    <col min="5377" max="5378" width="8.44140625" style="38" customWidth="1"/>
    <col min="5379" max="5379" width="11" style="38" bestFit="1" customWidth="1"/>
    <col min="5380" max="5389" width="8.44140625" style="38" customWidth="1"/>
    <col min="5390" max="5390" width="12.109375" style="38" customWidth="1"/>
    <col min="5391" max="5632" width="8.44140625" style="38"/>
    <col min="5633" max="5634" width="8.44140625" style="38" customWidth="1"/>
    <col min="5635" max="5635" width="11" style="38" bestFit="1" customWidth="1"/>
    <col min="5636" max="5645" width="8.44140625" style="38" customWidth="1"/>
    <col min="5646" max="5646" width="12.109375" style="38" customWidth="1"/>
    <col min="5647" max="5888" width="8.44140625" style="38"/>
    <col min="5889" max="5890" width="8.44140625" style="38" customWidth="1"/>
    <col min="5891" max="5891" width="11" style="38" bestFit="1" customWidth="1"/>
    <col min="5892" max="5901" width="8.44140625" style="38" customWidth="1"/>
    <col min="5902" max="5902" width="12.109375" style="38" customWidth="1"/>
    <col min="5903" max="6144" width="8.44140625" style="38"/>
    <col min="6145" max="6146" width="8.44140625" style="38" customWidth="1"/>
    <col min="6147" max="6147" width="11" style="38" bestFit="1" customWidth="1"/>
    <col min="6148" max="6157" width="8.44140625" style="38" customWidth="1"/>
    <col min="6158" max="6158" width="12.109375" style="38" customWidth="1"/>
    <col min="6159" max="6400" width="8.44140625" style="38"/>
    <col min="6401" max="6402" width="8.44140625" style="38" customWidth="1"/>
    <col min="6403" max="6403" width="11" style="38" bestFit="1" customWidth="1"/>
    <col min="6404" max="6413" width="8.44140625" style="38" customWidth="1"/>
    <col min="6414" max="6414" width="12.109375" style="38" customWidth="1"/>
    <col min="6415" max="6656" width="8.44140625" style="38"/>
    <col min="6657" max="6658" width="8.44140625" style="38" customWidth="1"/>
    <col min="6659" max="6659" width="11" style="38" bestFit="1" customWidth="1"/>
    <col min="6660" max="6669" width="8.44140625" style="38" customWidth="1"/>
    <col min="6670" max="6670" width="12.109375" style="38" customWidth="1"/>
    <col min="6671" max="6912" width="8.44140625" style="38"/>
    <col min="6913" max="6914" width="8.44140625" style="38" customWidth="1"/>
    <col min="6915" max="6915" width="11" style="38" bestFit="1" customWidth="1"/>
    <col min="6916" max="6925" width="8.44140625" style="38" customWidth="1"/>
    <col min="6926" max="6926" width="12.109375" style="38" customWidth="1"/>
    <col min="6927" max="7168" width="8.44140625" style="38"/>
    <col min="7169" max="7170" width="8.44140625" style="38" customWidth="1"/>
    <col min="7171" max="7171" width="11" style="38" bestFit="1" customWidth="1"/>
    <col min="7172" max="7181" width="8.44140625" style="38" customWidth="1"/>
    <col min="7182" max="7182" width="12.109375" style="38" customWidth="1"/>
    <col min="7183" max="7424" width="8.44140625" style="38"/>
    <col min="7425" max="7426" width="8.44140625" style="38" customWidth="1"/>
    <col min="7427" max="7427" width="11" style="38" bestFit="1" customWidth="1"/>
    <col min="7428" max="7437" width="8.44140625" style="38" customWidth="1"/>
    <col min="7438" max="7438" width="12.109375" style="38" customWidth="1"/>
    <col min="7439" max="7680" width="8.44140625" style="38"/>
    <col min="7681" max="7682" width="8.44140625" style="38" customWidth="1"/>
    <col min="7683" max="7683" width="11" style="38" bestFit="1" customWidth="1"/>
    <col min="7684" max="7693" width="8.44140625" style="38" customWidth="1"/>
    <col min="7694" max="7694" width="12.109375" style="38" customWidth="1"/>
    <col min="7695" max="7936" width="8.44140625" style="38"/>
    <col min="7937" max="7938" width="8.44140625" style="38" customWidth="1"/>
    <col min="7939" max="7939" width="11" style="38" bestFit="1" customWidth="1"/>
    <col min="7940" max="7949" width="8.44140625" style="38" customWidth="1"/>
    <col min="7950" max="7950" width="12.109375" style="38" customWidth="1"/>
    <col min="7951" max="8192" width="8.44140625" style="38"/>
    <col min="8193" max="8194" width="8.44140625" style="38" customWidth="1"/>
    <col min="8195" max="8195" width="11" style="38" bestFit="1" customWidth="1"/>
    <col min="8196" max="8205" width="8.44140625" style="38" customWidth="1"/>
    <col min="8206" max="8206" width="12.109375" style="38" customWidth="1"/>
    <col min="8207" max="8448" width="8.44140625" style="38"/>
    <col min="8449" max="8450" width="8.44140625" style="38" customWidth="1"/>
    <col min="8451" max="8451" width="11" style="38" bestFit="1" customWidth="1"/>
    <col min="8452" max="8461" width="8.44140625" style="38" customWidth="1"/>
    <col min="8462" max="8462" width="12.109375" style="38" customWidth="1"/>
    <col min="8463" max="8704" width="8.44140625" style="38"/>
    <col min="8705" max="8706" width="8.44140625" style="38" customWidth="1"/>
    <col min="8707" max="8707" width="11" style="38" bestFit="1" customWidth="1"/>
    <col min="8708" max="8717" width="8.44140625" style="38" customWidth="1"/>
    <col min="8718" max="8718" width="12.109375" style="38" customWidth="1"/>
    <col min="8719" max="8960" width="8.44140625" style="38"/>
    <col min="8961" max="8962" width="8.44140625" style="38" customWidth="1"/>
    <col min="8963" max="8963" width="11" style="38" bestFit="1" customWidth="1"/>
    <col min="8964" max="8973" width="8.44140625" style="38" customWidth="1"/>
    <col min="8974" max="8974" width="12.109375" style="38" customWidth="1"/>
    <col min="8975" max="9216" width="8.44140625" style="38"/>
    <col min="9217" max="9218" width="8.44140625" style="38" customWidth="1"/>
    <col min="9219" max="9219" width="11" style="38" bestFit="1" customWidth="1"/>
    <col min="9220" max="9229" width="8.44140625" style="38" customWidth="1"/>
    <col min="9230" max="9230" width="12.109375" style="38" customWidth="1"/>
    <col min="9231" max="9472" width="8.44140625" style="38"/>
    <col min="9473" max="9474" width="8.44140625" style="38" customWidth="1"/>
    <col min="9475" max="9475" width="11" style="38" bestFit="1" customWidth="1"/>
    <col min="9476" max="9485" width="8.44140625" style="38" customWidth="1"/>
    <col min="9486" max="9486" width="12.109375" style="38" customWidth="1"/>
    <col min="9487" max="9728" width="8.44140625" style="38"/>
    <col min="9729" max="9730" width="8.44140625" style="38" customWidth="1"/>
    <col min="9731" max="9731" width="11" style="38" bestFit="1" customWidth="1"/>
    <col min="9732" max="9741" width="8.44140625" style="38" customWidth="1"/>
    <col min="9742" max="9742" width="12.109375" style="38" customWidth="1"/>
    <col min="9743" max="9984" width="8.44140625" style="38"/>
    <col min="9985" max="9986" width="8.44140625" style="38" customWidth="1"/>
    <col min="9987" max="9987" width="11" style="38" bestFit="1" customWidth="1"/>
    <col min="9988" max="9997" width="8.44140625" style="38" customWidth="1"/>
    <col min="9998" max="9998" width="12.109375" style="38" customWidth="1"/>
    <col min="9999" max="10240" width="8.44140625" style="38"/>
    <col min="10241" max="10242" width="8.44140625" style="38" customWidth="1"/>
    <col min="10243" max="10243" width="11" style="38" bestFit="1" customWidth="1"/>
    <col min="10244" max="10253" width="8.44140625" style="38" customWidth="1"/>
    <col min="10254" max="10254" width="12.109375" style="38" customWidth="1"/>
    <col min="10255" max="10496" width="8.44140625" style="38"/>
    <col min="10497" max="10498" width="8.44140625" style="38" customWidth="1"/>
    <col min="10499" max="10499" width="11" style="38" bestFit="1" customWidth="1"/>
    <col min="10500" max="10509" width="8.44140625" style="38" customWidth="1"/>
    <col min="10510" max="10510" width="12.109375" style="38" customWidth="1"/>
    <col min="10511" max="10752" width="8.44140625" style="38"/>
    <col min="10753" max="10754" width="8.44140625" style="38" customWidth="1"/>
    <col min="10755" max="10755" width="11" style="38" bestFit="1" customWidth="1"/>
    <col min="10756" max="10765" width="8.44140625" style="38" customWidth="1"/>
    <col min="10766" max="10766" width="12.109375" style="38" customWidth="1"/>
    <col min="10767" max="11008" width="8.44140625" style="38"/>
    <col min="11009" max="11010" width="8.44140625" style="38" customWidth="1"/>
    <col min="11011" max="11011" width="11" style="38" bestFit="1" customWidth="1"/>
    <col min="11012" max="11021" width="8.44140625" style="38" customWidth="1"/>
    <col min="11022" max="11022" width="12.109375" style="38" customWidth="1"/>
    <col min="11023" max="11264" width="8.44140625" style="38"/>
    <col min="11265" max="11266" width="8.44140625" style="38" customWidth="1"/>
    <col min="11267" max="11267" width="11" style="38" bestFit="1" customWidth="1"/>
    <col min="11268" max="11277" width="8.44140625" style="38" customWidth="1"/>
    <col min="11278" max="11278" width="12.109375" style="38" customWidth="1"/>
    <col min="11279" max="11520" width="8.44140625" style="38"/>
    <col min="11521" max="11522" width="8.44140625" style="38" customWidth="1"/>
    <col min="11523" max="11523" width="11" style="38" bestFit="1" customWidth="1"/>
    <col min="11524" max="11533" width="8.44140625" style="38" customWidth="1"/>
    <col min="11534" max="11534" width="12.109375" style="38" customWidth="1"/>
    <col min="11535" max="11776" width="8.44140625" style="38"/>
    <col min="11777" max="11778" width="8.44140625" style="38" customWidth="1"/>
    <col min="11779" max="11779" width="11" style="38" bestFit="1" customWidth="1"/>
    <col min="11780" max="11789" width="8.44140625" style="38" customWidth="1"/>
    <col min="11790" max="11790" width="12.109375" style="38" customWidth="1"/>
    <col min="11791" max="12032" width="8.44140625" style="38"/>
    <col min="12033" max="12034" width="8.44140625" style="38" customWidth="1"/>
    <col min="12035" max="12035" width="11" style="38" bestFit="1" customWidth="1"/>
    <col min="12036" max="12045" width="8.44140625" style="38" customWidth="1"/>
    <col min="12046" max="12046" width="12.109375" style="38" customWidth="1"/>
    <col min="12047" max="12288" width="8.44140625" style="38"/>
    <col min="12289" max="12290" width="8.44140625" style="38" customWidth="1"/>
    <col min="12291" max="12291" width="11" style="38" bestFit="1" customWidth="1"/>
    <col min="12292" max="12301" width="8.44140625" style="38" customWidth="1"/>
    <col min="12302" max="12302" width="12.109375" style="38" customWidth="1"/>
    <col min="12303" max="12544" width="8.44140625" style="38"/>
    <col min="12545" max="12546" width="8.44140625" style="38" customWidth="1"/>
    <col min="12547" max="12547" width="11" style="38" bestFit="1" customWidth="1"/>
    <col min="12548" max="12557" width="8.44140625" style="38" customWidth="1"/>
    <col min="12558" max="12558" width="12.109375" style="38" customWidth="1"/>
    <col min="12559" max="12800" width="8.44140625" style="38"/>
    <col min="12801" max="12802" width="8.44140625" style="38" customWidth="1"/>
    <col min="12803" max="12803" width="11" style="38" bestFit="1" customWidth="1"/>
    <col min="12804" max="12813" width="8.44140625" style="38" customWidth="1"/>
    <col min="12814" max="12814" width="12.109375" style="38" customWidth="1"/>
    <col min="12815" max="13056" width="8.44140625" style="38"/>
    <col min="13057" max="13058" width="8.44140625" style="38" customWidth="1"/>
    <col min="13059" max="13059" width="11" style="38" bestFit="1" customWidth="1"/>
    <col min="13060" max="13069" width="8.44140625" style="38" customWidth="1"/>
    <col min="13070" max="13070" width="12.109375" style="38" customWidth="1"/>
    <col min="13071" max="13312" width="8.44140625" style="38"/>
    <col min="13313" max="13314" width="8.44140625" style="38" customWidth="1"/>
    <col min="13315" max="13315" width="11" style="38" bestFit="1" customWidth="1"/>
    <col min="13316" max="13325" width="8.44140625" style="38" customWidth="1"/>
    <col min="13326" max="13326" width="12.109375" style="38" customWidth="1"/>
    <col min="13327" max="13568" width="8.44140625" style="38"/>
    <col min="13569" max="13570" width="8.44140625" style="38" customWidth="1"/>
    <col min="13571" max="13571" width="11" style="38" bestFit="1" customWidth="1"/>
    <col min="13572" max="13581" width="8.44140625" style="38" customWidth="1"/>
    <col min="13582" max="13582" width="12.109375" style="38" customWidth="1"/>
    <col min="13583" max="13824" width="8.44140625" style="38"/>
    <col min="13825" max="13826" width="8.44140625" style="38" customWidth="1"/>
    <col min="13827" max="13827" width="11" style="38" bestFit="1" customWidth="1"/>
    <col min="13828" max="13837" width="8.44140625" style="38" customWidth="1"/>
    <col min="13838" max="13838" width="12.109375" style="38" customWidth="1"/>
    <col min="13839" max="14080" width="8.44140625" style="38"/>
    <col min="14081" max="14082" width="8.44140625" style="38" customWidth="1"/>
    <col min="14083" max="14083" width="11" style="38" bestFit="1" customWidth="1"/>
    <col min="14084" max="14093" width="8.44140625" style="38" customWidth="1"/>
    <col min="14094" max="14094" width="12.109375" style="38" customWidth="1"/>
    <col min="14095" max="14336" width="8.44140625" style="38"/>
    <col min="14337" max="14338" width="8.44140625" style="38" customWidth="1"/>
    <col min="14339" max="14339" width="11" style="38" bestFit="1" customWidth="1"/>
    <col min="14340" max="14349" width="8.44140625" style="38" customWidth="1"/>
    <col min="14350" max="14350" width="12.109375" style="38" customWidth="1"/>
    <col min="14351" max="14592" width="8.44140625" style="38"/>
    <col min="14593" max="14594" width="8.44140625" style="38" customWidth="1"/>
    <col min="14595" max="14595" width="11" style="38" bestFit="1" customWidth="1"/>
    <col min="14596" max="14605" width="8.44140625" style="38" customWidth="1"/>
    <col min="14606" max="14606" width="12.109375" style="38" customWidth="1"/>
    <col min="14607" max="14848" width="8.44140625" style="38"/>
    <col min="14849" max="14850" width="8.44140625" style="38" customWidth="1"/>
    <col min="14851" max="14851" width="11" style="38" bestFit="1" customWidth="1"/>
    <col min="14852" max="14861" width="8.44140625" style="38" customWidth="1"/>
    <col min="14862" max="14862" width="12.109375" style="38" customWidth="1"/>
    <col min="14863" max="15104" width="8.44140625" style="38"/>
    <col min="15105" max="15106" width="8.44140625" style="38" customWidth="1"/>
    <col min="15107" max="15107" width="11" style="38" bestFit="1" customWidth="1"/>
    <col min="15108" max="15117" width="8.44140625" style="38" customWidth="1"/>
    <col min="15118" max="15118" width="12.109375" style="38" customWidth="1"/>
    <col min="15119" max="15360" width="8.44140625" style="38"/>
    <col min="15361" max="15362" width="8.44140625" style="38" customWidth="1"/>
    <col min="15363" max="15363" width="11" style="38" bestFit="1" customWidth="1"/>
    <col min="15364" max="15373" width="8.44140625" style="38" customWidth="1"/>
    <col min="15374" max="15374" width="12.109375" style="38" customWidth="1"/>
    <col min="15375" max="15616" width="8.44140625" style="38"/>
    <col min="15617" max="15618" width="8.44140625" style="38" customWidth="1"/>
    <col min="15619" max="15619" width="11" style="38" bestFit="1" customWidth="1"/>
    <col min="15620" max="15629" width="8.44140625" style="38" customWidth="1"/>
    <col min="15630" max="15630" width="12.109375" style="38" customWidth="1"/>
    <col min="15631" max="15872" width="8.44140625" style="38"/>
    <col min="15873" max="15874" width="8.44140625" style="38" customWidth="1"/>
    <col min="15875" max="15875" width="11" style="38" bestFit="1" customWidth="1"/>
    <col min="15876" max="15885" width="8.44140625" style="38" customWidth="1"/>
    <col min="15886" max="15886" width="12.109375" style="38" customWidth="1"/>
    <col min="15887" max="16128" width="8.44140625" style="38"/>
    <col min="16129" max="16130" width="8.44140625" style="38" customWidth="1"/>
    <col min="16131" max="16131" width="11" style="38" bestFit="1" customWidth="1"/>
    <col min="16132" max="16141" width="8.44140625" style="38" customWidth="1"/>
    <col min="16142" max="16142" width="12.109375" style="38" customWidth="1"/>
    <col min="16143" max="16384" width="8.44140625" style="38"/>
  </cols>
  <sheetData>
    <row r="2" spans="1:14" ht="15" customHeight="1" x14ac:dyDescent="0.3">
      <c r="G2" s="146"/>
    </row>
    <row r="7" spans="1:14" ht="19.5" customHeight="1" x14ac:dyDescent="0.45">
      <c r="A7" s="170" t="s">
        <v>103</v>
      </c>
      <c r="B7" s="170"/>
      <c r="C7" s="170"/>
      <c r="D7" s="170"/>
      <c r="E7" s="170"/>
      <c r="F7" s="170"/>
      <c r="G7" s="170"/>
      <c r="H7" s="170"/>
      <c r="I7" s="170"/>
      <c r="J7" s="170"/>
      <c r="K7" s="170"/>
      <c r="L7" s="170"/>
    </row>
    <row r="8" spans="1:14" ht="20.25" customHeight="1" x14ac:dyDescent="0.4">
      <c r="A8" s="171" t="s">
        <v>102</v>
      </c>
      <c r="B8" s="171"/>
      <c r="C8" s="171"/>
      <c r="D8" s="171"/>
      <c r="E8" s="171"/>
      <c r="F8" s="171"/>
      <c r="G8" s="171"/>
      <c r="H8" s="171"/>
      <c r="I8" s="171"/>
      <c r="J8" s="171"/>
      <c r="K8" s="171"/>
      <c r="L8" s="171"/>
    </row>
    <row r="9" spans="1:14" ht="15" hidden="1" customHeight="1" x14ac:dyDescent="0.3">
      <c r="B9" s="139">
        <v>0.122</v>
      </c>
      <c r="C9" s="140">
        <v>0.14299999999999999</v>
      </c>
      <c r="D9" s="140">
        <v>0.16400000000000001</v>
      </c>
      <c r="E9" s="140">
        <v>0.23899999999999999</v>
      </c>
      <c r="F9" s="140">
        <v>0.36599999999999999</v>
      </c>
      <c r="G9" s="140">
        <v>0.67300000000000004</v>
      </c>
      <c r="H9" s="140">
        <v>1.0649999999999999</v>
      </c>
      <c r="I9" s="140">
        <v>1.2989999999999999</v>
      </c>
      <c r="J9" s="140">
        <v>2.21</v>
      </c>
      <c r="K9" s="140">
        <v>5.157</v>
      </c>
      <c r="L9" s="140">
        <v>19.488</v>
      </c>
    </row>
    <row r="10" spans="1:14" s="43" customFormat="1" ht="15" customHeight="1" x14ac:dyDescent="0.3">
      <c r="A10" s="43" t="s">
        <v>54</v>
      </c>
      <c r="B10" s="43" t="s">
        <v>101</v>
      </c>
      <c r="C10" s="43" t="s">
        <v>100</v>
      </c>
      <c r="D10" s="43" t="s">
        <v>99</v>
      </c>
      <c r="E10" s="43" t="s">
        <v>98</v>
      </c>
      <c r="F10" s="43" t="s">
        <v>97</v>
      </c>
      <c r="G10" s="43" t="s">
        <v>96</v>
      </c>
      <c r="H10" s="43" t="s">
        <v>95</v>
      </c>
      <c r="I10" s="43" t="s">
        <v>94</v>
      </c>
      <c r="J10" s="43" t="s">
        <v>93</v>
      </c>
      <c r="K10" s="43" t="s">
        <v>92</v>
      </c>
      <c r="L10" s="43" t="s">
        <v>91</v>
      </c>
    </row>
    <row r="11" spans="1:14" ht="15" customHeight="1" x14ac:dyDescent="0.3">
      <c r="A11" s="40">
        <v>10000</v>
      </c>
      <c r="B11" s="141">
        <f t="shared" ref="B11:I20" si="0">(B$9*$A11)/1000</f>
        <v>1.22</v>
      </c>
      <c r="C11" s="141">
        <f t="shared" si="0"/>
        <v>1.4299999999999997</v>
      </c>
      <c r="D11" s="141">
        <f t="shared" si="0"/>
        <v>1.64</v>
      </c>
      <c r="E11" s="141">
        <f t="shared" si="0"/>
        <v>2.39</v>
      </c>
      <c r="F11" s="141">
        <f t="shared" si="0"/>
        <v>3.66</v>
      </c>
      <c r="G11" s="141">
        <f t="shared" si="0"/>
        <v>6.73</v>
      </c>
      <c r="H11" s="141">
        <f t="shared" si="0"/>
        <v>10.65</v>
      </c>
      <c r="I11" s="141">
        <f t="shared" si="0"/>
        <v>12.99</v>
      </c>
      <c r="J11" s="141">
        <f t="shared" ref="J11:J40" si="1">(J$9*$A11)/1000*0.65</f>
        <v>14.365000000000002</v>
      </c>
      <c r="K11" s="141">
        <f t="shared" ref="K11:K40" si="2">(K$9*$A11)/1000*0.4</f>
        <v>20.628</v>
      </c>
      <c r="L11" s="141">
        <f t="shared" ref="L11:L40" si="3">(L$9*$A11)/1000*0.25</f>
        <v>48.72</v>
      </c>
      <c r="N11" s="46"/>
    </row>
    <row r="12" spans="1:14" ht="15" customHeight="1" x14ac:dyDescent="0.3">
      <c r="A12" s="40">
        <v>20000</v>
      </c>
      <c r="B12" s="141">
        <f t="shared" si="0"/>
        <v>2.44</v>
      </c>
      <c r="C12" s="141">
        <f t="shared" si="0"/>
        <v>2.8599999999999994</v>
      </c>
      <c r="D12" s="141">
        <f t="shared" si="0"/>
        <v>3.28</v>
      </c>
      <c r="E12" s="141">
        <f t="shared" si="0"/>
        <v>4.78</v>
      </c>
      <c r="F12" s="141">
        <f t="shared" si="0"/>
        <v>7.32</v>
      </c>
      <c r="G12" s="141">
        <f t="shared" si="0"/>
        <v>13.46</v>
      </c>
      <c r="H12" s="141">
        <f t="shared" si="0"/>
        <v>21.3</v>
      </c>
      <c r="I12" s="141">
        <f t="shared" si="0"/>
        <v>25.98</v>
      </c>
      <c r="J12" s="141">
        <f t="shared" si="1"/>
        <v>28.730000000000004</v>
      </c>
      <c r="K12" s="141">
        <f t="shared" si="2"/>
        <v>41.256</v>
      </c>
      <c r="L12" s="141">
        <f t="shared" si="3"/>
        <v>97.44</v>
      </c>
    </row>
    <row r="13" spans="1:14" ht="15" customHeight="1" x14ac:dyDescent="0.3">
      <c r="A13" s="40">
        <v>30000</v>
      </c>
      <c r="B13" s="141">
        <f t="shared" si="0"/>
        <v>3.66</v>
      </c>
      <c r="C13" s="141">
        <f t="shared" si="0"/>
        <v>4.29</v>
      </c>
      <c r="D13" s="141">
        <f t="shared" si="0"/>
        <v>4.92</v>
      </c>
      <c r="E13" s="141">
        <f t="shared" si="0"/>
        <v>7.17</v>
      </c>
      <c r="F13" s="141">
        <f t="shared" si="0"/>
        <v>10.98</v>
      </c>
      <c r="G13" s="141">
        <f t="shared" si="0"/>
        <v>20.190000000000001</v>
      </c>
      <c r="H13" s="141">
        <f t="shared" si="0"/>
        <v>31.95</v>
      </c>
      <c r="I13" s="141">
        <f t="shared" si="0"/>
        <v>38.97</v>
      </c>
      <c r="J13" s="141">
        <f t="shared" si="1"/>
        <v>43.094999999999999</v>
      </c>
      <c r="K13" s="141">
        <f t="shared" si="2"/>
        <v>61.884000000000007</v>
      </c>
      <c r="L13" s="141">
        <f t="shared" si="3"/>
        <v>146.16</v>
      </c>
    </row>
    <row r="14" spans="1:14" ht="15" customHeight="1" x14ac:dyDescent="0.3">
      <c r="A14" s="40">
        <v>40000</v>
      </c>
      <c r="B14" s="141">
        <f t="shared" si="0"/>
        <v>4.88</v>
      </c>
      <c r="C14" s="141">
        <f t="shared" si="0"/>
        <v>5.7199999999999989</v>
      </c>
      <c r="D14" s="141">
        <f t="shared" si="0"/>
        <v>6.56</v>
      </c>
      <c r="E14" s="141">
        <f t="shared" si="0"/>
        <v>9.56</v>
      </c>
      <c r="F14" s="141">
        <f t="shared" si="0"/>
        <v>14.64</v>
      </c>
      <c r="G14" s="141">
        <f t="shared" si="0"/>
        <v>26.92</v>
      </c>
      <c r="H14" s="141">
        <f t="shared" si="0"/>
        <v>42.6</v>
      </c>
      <c r="I14" s="141">
        <f t="shared" si="0"/>
        <v>51.96</v>
      </c>
      <c r="J14" s="141">
        <f t="shared" si="1"/>
        <v>57.460000000000008</v>
      </c>
      <c r="K14" s="141">
        <f t="shared" si="2"/>
        <v>82.512</v>
      </c>
      <c r="L14" s="141">
        <f t="shared" si="3"/>
        <v>194.88</v>
      </c>
    </row>
    <row r="15" spans="1:14" ht="15" customHeight="1" x14ac:dyDescent="0.3">
      <c r="A15" s="40">
        <v>50000</v>
      </c>
      <c r="B15" s="141">
        <f t="shared" si="0"/>
        <v>6.1</v>
      </c>
      <c r="C15" s="141">
        <f t="shared" si="0"/>
        <v>7.1499999999999995</v>
      </c>
      <c r="D15" s="141">
        <f t="shared" si="0"/>
        <v>8.1999999999999993</v>
      </c>
      <c r="E15" s="141">
        <f t="shared" si="0"/>
        <v>11.95</v>
      </c>
      <c r="F15" s="141">
        <f t="shared" si="0"/>
        <v>18.3</v>
      </c>
      <c r="G15" s="141">
        <f t="shared" si="0"/>
        <v>33.65</v>
      </c>
      <c r="H15" s="141">
        <f t="shared" si="0"/>
        <v>53.25</v>
      </c>
      <c r="I15" s="141">
        <f t="shared" si="0"/>
        <v>64.95</v>
      </c>
      <c r="J15" s="141">
        <f t="shared" si="1"/>
        <v>71.825000000000003</v>
      </c>
      <c r="K15" s="141">
        <f t="shared" si="2"/>
        <v>103.14000000000001</v>
      </c>
      <c r="L15" s="141">
        <f t="shared" si="3"/>
        <v>243.6</v>
      </c>
    </row>
    <row r="16" spans="1:14" ht="15" customHeight="1" x14ac:dyDescent="0.3">
      <c r="A16" s="40">
        <v>60000</v>
      </c>
      <c r="B16" s="141">
        <f t="shared" si="0"/>
        <v>7.32</v>
      </c>
      <c r="C16" s="141">
        <f t="shared" si="0"/>
        <v>8.58</v>
      </c>
      <c r="D16" s="141">
        <f t="shared" si="0"/>
        <v>9.84</v>
      </c>
      <c r="E16" s="141">
        <f t="shared" si="0"/>
        <v>14.34</v>
      </c>
      <c r="F16" s="141">
        <f t="shared" si="0"/>
        <v>21.96</v>
      </c>
      <c r="G16" s="141">
        <f t="shared" si="0"/>
        <v>40.380000000000003</v>
      </c>
      <c r="H16" s="141">
        <f t="shared" si="0"/>
        <v>63.9</v>
      </c>
      <c r="I16" s="141">
        <f t="shared" si="0"/>
        <v>77.94</v>
      </c>
      <c r="J16" s="141">
        <f t="shared" si="1"/>
        <v>86.19</v>
      </c>
      <c r="K16" s="141">
        <f t="shared" si="2"/>
        <v>123.76800000000001</v>
      </c>
      <c r="L16" s="141">
        <f t="shared" si="3"/>
        <v>292.32</v>
      </c>
    </row>
    <row r="17" spans="1:13" ht="15" customHeight="1" x14ac:dyDescent="0.3">
      <c r="A17" s="40">
        <v>70000</v>
      </c>
      <c r="B17" s="141">
        <f t="shared" si="0"/>
        <v>8.5399999999999991</v>
      </c>
      <c r="C17" s="141">
        <f t="shared" si="0"/>
        <v>10.01</v>
      </c>
      <c r="D17" s="141">
        <f t="shared" si="0"/>
        <v>11.48</v>
      </c>
      <c r="E17" s="141">
        <f t="shared" si="0"/>
        <v>16.73</v>
      </c>
      <c r="F17" s="141">
        <f t="shared" si="0"/>
        <v>25.62</v>
      </c>
      <c r="G17" s="141">
        <f t="shared" si="0"/>
        <v>47.11</v>
      </c>
      <c r="H17" s="141">
        <f t="shared" si="0"/>
        <v>74.55</v>
      </c>
      <c r="I17" s="141">
        <f t="shared" si="0"/>
        <v>90.93</v>
      </c>
      <c r="J17" s="141">
        <f t="shared" si="1"/>
        <v>100.55499999999999</v>
      </c>
      <c r="K17" s="141">
        <f t="shared" si="2"/>
        <v>144.39600000000002</v>
      </c>
      <c r="L17" s="141">
        <f t="shared" si="3"/>
        <v>341.04</v>
      </c>
    </row>
    <row r="18" spans="1:13" ht="15" customHeight="1" x14ac:dyDescent="0.3">
      <c r="A18" s="40">
        <v>80000</v>
      </c>
      <c r="B18" s="141">
        <f t="shared" si="0"/>
        <v>9.76</v>
      </c>
      <c r="C18" s="141">
        <f t="shared" si="0"/>
        <v>11.439999999999998</v>
      </c>
      <c r="D18" s="141">
        <f t="shared" si="0"/>
        <v>13.12</v>
      </c>
      <c r="E18" s="141">
        <f t="shared" si="0"/>
        <v>19.12</v>
      </c>
      <c r="F18" s="141">
        <f t="shared" si="0"/>
        <v>29.28</v>
      </c>
      <c r="G18" s="141">
        <f t="shared" si="0"/>
        <v>53.84</v>
      </c>
      <c r="H18" s="141">
        <f t="shared" si="0"/>
        <v>85.2</v>
      </c>
      <c r="I18" s="141">
        <f t="shared" si="0"/>
        <v>103.92</v>
      </c>
      <c r="J18" s="141">
        <f t="shared" si="1"/>
        <v>114.92000000000002</v>
      </c>
      <c r="K18" s="141">
        <f t="shared" si="2"/>
        <v>165.024</v>
      </c>
      <c r="L18" s="141">
        <f t="shared" si="3"/>
        <v>389.76</v>
      </c>
    </row>
    <row r="19" spans="1:13" ht="15" customHeight="1" x14ac:dyDescent="0.3">
      <c r="A19" s="40">
        <v>90000</v>
      </c>
      <c r="B19" s="141">
        <f t="shared" si="0"/>
        <v>10.98</v>
      </c>
      <c r="C19" s="141">
        <f t="shared" si="0"/>
        <v>12.869999999999997</v>
      </c>
      <c r="D19" s="141">
        <f t="shared" si="0"/>
        <v>14.76</v>
      </c>
      <c r="E19" s="141">
        <f t="shared" si="0"/>
        <v>21.51</v>
      </c>
      <c r="F19" s="141">
        <f t="shared" si="0"/>
        <v>32.94</v>
      </c>
      <c r="G19" s="141">
        <f t="shared" si="0"/>
        <v>60.570000000000007</v>
      </c>
      <c r="H19" s="141">
        <f t="shared" si="0"/>
        <v>95.85</v>
      </c>
      <c r="I19" s="141">
        <f t="shared" si="0"/>
        <v>116.91</v>
      </c>
      <c r="J19" s="141">
        <f t="shared" si="1"/>
        <v>129.285</v>
      </c>
      <c r="K19" s="141">
        <f t="shared" si="2"/>
        <v>185.65200000000002</v>
      </c>
      <c r="L19" s="141">
        <f t="shared" si="3"/>
        <v>438.48</v>
      </c>
    </row>
    <row r="20" spans="1:13" ht="15" customHeight="1" x14ac:dyDescent="0.3">
      <c r="A20" s="40">
        <v>100000</v>
      </c>
      <c r="B20" s="141">
        <f t="shared" si="0"/>
        <v>12.2</v>
      </c>
      <c r="C20" s="141">
        <f t="shared" si="0"/>
        <v>14.299999999999999</v>
      </c>
      <c r="D20" s="141">
        <f t="shared" si="0"/>
        <v>16.399999999999999</v>
      </c>
      <c r="E20" s="141">
        <f t="shared" si="0"/>
        <v>23.9</v>
      </c>
      <c r="F20" s="141">
        <f t="shared" si="0"/>
        <v>36.6</v>
      </c>
      <c r="G20" s="141">
        <f t="shared" si="0"/>
        <v>67.3</v>
      </c>
      <c r="H20" s="141">
        <f t="shared" si="0"/>
        <v>106.5</v>
      </c>
      <c r="I20" s="141">
        <f t="shared" si="0"/>
        <v>129.9</v>
      </c>
      <c r="J20" s="141">
        <f t="shared" si="1"/>
        <v>143.65</v>
      </c>
      <c r="K20" s="141">
        <f t="shared" si="2"/>
        <v>206.28000000000003</v>
      </c>
      <c r="L20" s="141">
        <f t="shared" si="3"/>
        <v>487.2</v>
      </c>
      <c r="M20" s="46"/>
    </row>
    <row r="21" spans="1:13" ht="15" customHeight="1" x14ac:dyDescent="0.3">
      <c r="A21" s="40">
        <v>110000</v>
      </c>
      <c r="B21" s="141">
        <f t="shared" ref="B21:I30" si="4">(B$9*$A21)/1000</f>
        <v>13.42</v>
      </c>
      <c r="C21" s="141">
        <f t="shared" si="4"/>
        <v>15.729999999999999</v>
      </c>
      <c r="D21" s="141">
        <f t="shared" si="4"/>
        <v>18.04</v>
      </c>
      <c r="E21" s="141">
        <f t="shared" si="4"/>
        <v>26.29</v>
      </c>
      <c r="F21" s="141">
        <f t="shared" si="4"/>
        <v>40.26</v>
      </c>
      <c r="G21" s="141">
        <f t="shared" si="4"/>
        <v>74.03</v>
      </c>
      <c r="H21" s="141">
        <f t="shared" si="4"/>
        <v>117.15</v>
      </c>
      <c r="I21" s="141">
        <f t="shared" si="4"/>
        <v>142.88999999999999</v>
      </c>
      <c r="J21" s="141">
        <f t="shared" si="1"/>
        <v>158.01500000000001</v>
      </c>
      <c r="K21" s="141">
        <f t="shared" si="2"/>
        <v>226.90800000000002</v>
      </c>
      <c r="L21" s="141">
        <f t="shared" si="3"/>
        <v>535.91999999999996</v>
      </c>
    </row>
    <row r="22" spans="1:13" ht="15" customHeight="1" x14ac:dyDescent="0.3">
      <c r="A22" s="40">
        <v>120000</v>
      </c>
      <c r="B22" s="141">
        <f t="shared" si="4"/>
        <v>14.64</v>
      </c>
      <c r="C22" s="141">
        <f t="shared" si="4"/>
        <v>17.16</v>
      </c>
      <c r="D22" s="141">
        <f t="shared" si="4"/>
        <v>19.68</v>
      </c>
      <c r="E22" s="141">
        <f t="shared" si="4"/>
        <v>28.68</v>
      </c>
      <c r="F22" s="141">
        <f t="shared" si="4"/>
        <v>43.92</v>
      </c>
      <c r="G22" s="141">
        <f t="shared" si="4"/>
        <v>80.760000000000005</v>
      </c>
      <c r="H22" s="141">
        <f t="shared" si="4"/>
        <v>127.8</v>
      </c>
      <c r="I22" s="141">
        <f t="shared" si="4"/>
        <v>155.88</v>
      </c>
      <c r="J22" s="141">
        <f t="shared" si="1"/>
        <v>172.38</v>
      </c>
      <c r="K22" s="141">
        <f t="shared" si="2"/>
        <v>247.53600000000003</v>
      </c>
      <c r="L22" s="141">
        <f t="shared" si="3"/>
        <v>584.64</v>
      </c>
    </row>
    <row r="23" spans="1:13" ht="15" customHeight="1" x14ac:dyDescent="0.3">
      <c r="A23" s="40">
        <v>130000</v>
      </c>
      <c r="B23" s="141">
        <f t="shared" si="4"/>
        <v>15.86</v>
      </c>
      <c r="C23" s="141">
        <f t="shared" si="4"/>
        <v>18.59</v>
      </c>
      <c r="D23" s="141">
        <f t="shared" si="4"/>
        <v>21.32</v>
      </c>
      <c r="E23" s="141">
        <f t="shared" si="4"/>
        <v>31.07</v>
      </c>
      <c r="F23" s="141">
        <f t="shared" si="4"/>
        <v>47.58</v>
      </c>
      <c r="G23" s="141">
        <f t="shared" si="4"/>
        <v>87.49</v>
      </c>
      <c r="H23" s="141">
        <f t="shared" si="4"/>
        <v>138.44999999999999</v>
      </c>
      <c r="I23" s="141">
        <f t="shared" si="4"/>
        <v>168.87</v>
      </c>
      <c r="J23" s="141">
        <f t="shared" si="1"/>
        <v>186.745</v>
      </c>
      <c r="K23" s="141">
        <f t="shared" si="2"/>
        <v>268.16399999999999</v>
      </c>
      <c r="L23" s="141">
        <f t="shared" si="3"/>
        <v>633.36</v>
      </c>
      <c r="M23" s="46"/>
    </row>
    <row r="24" spans="1:13" ht="15" customHeight="1" x14ac:dyDescent="0.3">
      <c r="A24" s="40">
        <v>140000</v>
      </c>
      <c r="B24" s="141">
        <f t="shared" si="4"/>
        <v>17.079999999999998</v>
      </c>
      <c r="C24" s="141">
        <f t="shared" si="4"/>
        <v>20.02</v>
      </c>
      <c r="D24" s="141">
        <f t="shared" si="4"/>
        <v>22.96</v>
      </c>
      <c r="E24" s="141">
        <f t="shared" si="4"/>
        <v>33.46</v>
      </c>
      <c r="F24" s="141">
        <f t="shared" si="4"/>
        <v>51.24</v>
      </c>
      <c r="G24" s="141">
        <f t="shared" si="4"/>
        <v>94.22</v>
      </c>
      <c r="H24" s="141">
        <f t="shared" si="4"/>
        <v>149.1</v>
      </c>
      <c r="I24" s="141">
        <f t="shared" si="4"/>
        <v>181.86</v>
      </c>
      <c r="J24" s="141">
        <f t="shared" si="1"/>
        <v>201.10999999999999</v>
      </c>
      <c r="K24" s="141">
        <f t="shared" si="2"/>
        <v>288.79200000000003</v>
      </c>
      <c r="L24" s="141">
        <f t="shared" si="3"/>
        <v>682.08</v>
      </c>
    </row>
    <row r="25" spans="1:13" ht="15" customHeight="1" x14ac:dyDescent="0.3">
      <c r="A25" s="40">
        <v>150000</v>
      </c>
      <c r="B25" s="141">
        <f t="shared" si="4"/>
        <v>18.3</v>
      </c>
      <c r="C25" s="141">
        <f t="shared" si="4"/>
        <v>21.45</v>
      </c>
      <c r="D25" s="141">
        <f t="shared" si="4"/>
        <v>24.6</v>
      </c>
      <c r="E25" s="141">
        <f t="shared" si="4"/>
        <v>35.85</v>
      </c>
      <c r="F25" s="141">
        <f t="shared" si="4"/>
        <v>54.9</v>
      </c>
      <c r="G25" s="141">
        <f t="shared" si="4"/>
        <v>100.95</v>
      </c>
      <c r="H25" s="141">
        <f t="shared" si="4"/>
        <v>159.75</v>
      </c>
      <c r="I25" s="141">
        <f t="shared" si="4"/>
        <v>194.85</v>
      </c>
      <c r="J25" s="141">
        <f t="shared" si="1"/>
        <v>215.47499999999999</v>
      </c>
      <c r="K25" s="141">
        <f t="shared" si="2"/>
        <v>309.42</v>
      </c>
      <c r="L25" s="141">
        <f t="shared" si="3"/>
        <v>730.8</v>
      </c>
    </row>
    <row r="26" spans="1:13" ht="15" customHeight="1" x14ac:dyDescent="0.3">
      <c r="A26" s="40">
        <v>160000</v>
      </c>
      <c r="B26" s="141">
        <f t="shared" si="4"/>
        <v>19.52</v>
      </c>
      <c r="C26" s="141">
        <f t="shared" si="4"/>
        <v>22.879999999999995</v>
      </c>
      <c r="D26" s="141">
        <f t="shared" si="4"/>
        <v>26.24</v>
      </c>
      <c r="E26" s="141">
        <f t="shared" si="4"/>
        <v>38.24</v>
      </c>
      <c r="F26" s="141">
        <f t="shared" si="4"/>
        <v>58.56</v>
      </c>
      <c r="G26" s="141">
        <f t="shared" si="4"/>
        <v>107.68</v>
      </c>
      <c r="H26" s="141">
        <f t="shared" si="4"/>
        <v>170.4</v>
      </c>
      <c r="I26" s="141">
        <f t="shared" si="4"/>
        <v>207.84</v>
      </c>
      <c r="J26" s="141">
        <f t="shared" si="1"/>
        <v>229.84000000000003</v>
      </c>
      <c r="K26" s="141">
        <f t="shared" si="2"/>
        <v>330.048</v>
      </c>
      <c r="L26" s="141">
        <f t="shared" si="3"/>
        <v>779.52</v>
      </c>
    </row>
    <row r="27" spans="1:13" ht="15" customHeight="1" x14ac:dyDescent="0.3">
      <c r="A27" s="40">
        <v>170000</v>
      </c>
      <c r="B27" s="141">
        <f t="shared" si="4"/>
        <v>20.74</v>
      </c>
      <c r="C27" s="141">
        <f t="shared" si="4"/>
        <v>24.309999999999995</v>
      </c>
      <c r="D27" s="141">
        <f t="shared" si="4"/>
        <v>27.88</v>
      </c>
      <c r="E27" s="141">
        <f t="shared" si="4"/>
        <v>40.630000000000003</v>
      </c>
      <c r="F27" s="141">
        <f t="shared" si="4"/>
        <v>62.22</v>
      </c>
      <c r="G27" s="141">
        <f t="shared" si="4"/>
        <v>114.41</v>
      </c>
      <c r="H27" s="141">
        <f t="shared" si="4"/>
        <v>181.05</v>
      </c>
      <c r="I27" s="141">
        <f t="shared" si="4"/>
        <v>220.83</v>
      </c>
      <c r="J27" s="141">
        <f t="shared" si="1"/>
        <v>244.20500000000001</v>
      </c>
      <c r="K27" s="141">
        <f t="shared" si="2"/>
        <v>350.67600000000004</v>
      </c>
      <c r="L27" s="141">
        <f t="shared" si="3"/>
        <v>828.24</v>
      </c>
    </row>
    <row r="28" spans="1:13" ht="15" customHeight="1" x14ac:dyDescent="0.3">
      <c r="A28" s="40">
        <v>180000</v>
      </c>
      <c r="B28" s="141">
        <f t="shared" si="4"/>
        <v>21.96</v>
      </c>
      <c r="C28" s="141">
        <f t="shared" si="4"/>
        <v>25.739999999999995</v>
      </c>
      <c r="D28" s="141">
        <f t="shared" si="4"/>
        <v>29.52</v>
      </c>
      <c r="E28" s="141">
        <f t="shared" si="4"/>
        <v>43.02</v>
      </c>
      <c r="F28" s="141">
        <f t="shared" si="4"/>
        <v>65.88</v>
      </c>
      <c r="G28" s="141">
        <f t="shared" si="4"/>
        <v>121.14000000000001</v>
      </c>
      <c r="H28" s="141">
        <f t="shared" si="4"/>
        <v>191.7</v>
      </c>
      <c r="I28" s="141">
        <f t="shared" si="4"/>
        <v>233.82</v>
      </c>
      <c r="J28" s="141">
        <f t="shared" si="1"/>
        <v>258.57</v>
      </c>
      <c r="K28" s="141">
        <f t="shared" si="2"/>
        <v>371.30400000000003</v>
      </c>
      <c r="L28" s="141">
        <f t="shared" si="3"/>
        <v>876.96</v>
      </c>
    </row>
    <row r="29" spans="1:13" ht="15" customHeight="1" x14ac:dyDescent="0.3">
      <c r="A29" s="40">
        <v>190000</v>
      </c>
      <c r="B29" s="141">
        <f t="shared" si="4"/>
        <v>23.18</v>
      </c>
      <c r="C29" s="141">
        <f t="shared" si="4"/>
        <v>27.169999999999995</v>
      </c>
      <c r="D29" s="141">
        <f t="shared" si="4"/>
        <v>31.16</v>
      </c>
      <c r="E29" s="141">
        <f t="shared" si="4"/>
        <v>45.41</v>
      </c>
      <c r="F29" s="141">
        <f t="shared" si="4"/>
        <v>69.540000000000006</v>
      </c>
      <c r="G29" s="141">
        <f t="shared" si="4"/>
        <v>127.87000000000002</v>
      </c>
      <c r="H29" s="141">
        <f t="shared" si="4"/>
        <v>202.35</v>
      </c>
      <c r="I29" s="141">
        <f t="shared" si="4"/>
        <v>246.81</v>
      </c>
      <c r="J29" s="141">
        <f t="shared" si="1"/>
        <v>272.935</v>
      </c>
      <c r="K29" s="141">
        <f t="shared" si="2"/>
        <v>391.93200000000002</v>
      </c>
      <c r="L29" s="141">
        <f t="shared" si="3"/>
        <v>925.68</v>
      </c>
    </row>
    <row r="30" spans="1:13" ht="15" customHeight="1" x14ac:dyDescent="0.3">
      <c r="A30" s="40">
        <v>200000</v>
      </c>
      <c r="B30" s="141">
        <f t="shared" si="4"/>
        <v>24.4</v>
      </c>
      <c r="C30" s="141">
        <f t="shared" si="4"/>
        <v>28.599999999999998</v>
      </c>
      <c r="D30" s="141">
        <f t="shared" si="4"/>
        <v>32.799999999999997</v>
      </c>
      <c r="E30" s="141">
        <f t="shared" si="4"/>
        <v>47.8</v>
      </c>
      <c r="F30" s="141">
        <f t="shared" si="4"/>
        <v>73.2</v>
      </c>
      <c r="G30" s="141">
        <f t="shared" si="4"/>
        <v>134.6</v>
      </c>
      <c r="H30" s="141">
        <f t="shared" si="4"/>
        <v>213</v>
      </c>
      <c r="I30" s="141">
        <f t="shared" si="4"/>
        <v>259.8</v>
      </c>
      <c r="J30" s="141">
        <f t="shared" si="1"/>
        <v>287.3</v>
      </c>
      <c r="K30" s="141">
        <f t="shared" si="2"/>
        <v>412.56000000000006</v>
      </c>
      <c r="L30" s="141">
        <f t="shared" si="3"/>
        <v>974.4</v>
      </c>
    </row>
    <row r="31" spans="1:13" ht="15" customHeight="1" x14ac:dyDescent="0.3">
      <c r="A31" s="40">
        <v>210000</v>
      </c>
      <c r="B31" s="141">
        <f t="shared" ref="B31:I40" si="5">(B$9*$A31)/1000</f>
        <v>25.62</v>
      </c>
      <c r="C31" s="141">
        <f t="shared" si="5"/>
        <v>30.029999999999998</v>
      </c>
      <c r="D31" s="141">
        <f t="shared" si="5"/>
        <v>34.44</v>
      </c>
      <c r="E31" s="141">
        <f t="shared" si="5"/>
        <v>50.19</v>
      </c>
      <c r="F31" s="141">
        <f t="shared" si="5"/>
        <v>76.86</v>
      </c>
      <c r="G31" s="141">
        <f t="shared" si="5"/>
        <v>141.33000000000001</v>
      </c>
      <c r="H31" s="141">
        <f t="shared" si="5"/>
        <v>223.65</v>
      </c>
      <c r="I31" s="141">
        <f t="shared" si="5"/>
        <v>272.79000000000002</v>
      </c>
      <c r="J31" s="141">
        <f t="shared" si="1"/>
        <v>301.66500000000002</v>
      </c>
      <c r="K31" s="141">
        <f t="shared" si="2"/>
        <v>433.18800000000005</v>
      </c>
      <c r="L31" s="141">
        <f t="shared" si="3"/>
        <v>1023.12</v>
      </c>
    </row>
    <row r="32" spans="1:13" ht="15" customHeight="1" x14ac:dyDescent="0.3">
      <c r="A32" s="40">
        <v>220000</v>
      </c>
      <c r="B32" s="141">
        <f t="shared" si="5"/>
        <v>26.84</v>
      </c>
      <c r="C32" s="141">
        <f t="shared" si="5"/>
        <v>31.459999999999997</v>
      </c>
      <c r="D32" s="141">
        <f t="shared" si="5"/>
        <v>36.08</v>
      </c>
      <c r="E32" s="141">
        <f t="shared" si="5"/>
        <v>52.58</v>
      </c>
      <c r="F32" s="141">
        <f t="shared" si="5"/>
        <v>80.52</v>
      </c>
      <c r="G32" s="141">
        <f t="shared" si="5"/>
        <v>148.06</v>
      </c>
      <c r="H32" s="141">
        <f t="shared" si="5"/>
        <v>234.3</v>
      </c>
      <c r="I32" s="141">
        <f t="shared" si="5"/>
        <v>285.77999999999997</v>
      </c>
      <c r="J32" s="141">
        <f t="shared" si="1"/>
        <v>316.03000000000003</v>
      </c>
      <c r="K32" s="141">
        <f t="shared" si="2"/>
        <v>453.81600000000003</v>
      </c>
      <c r="L32" s="141">
        <f t="shared" si="3"/>
        <v>1071.8399999999999</v>
      </c>
    </row>
    <row r="33" spans="1:12" ht="15" customHeight="1" x14ac:dyDescent="0.3">
      <c r="A33" s="40">
        <v>230000</v>
      </c>
      <c r="B33" s="141">
        <f t="shared" si="5"/>
        <v>28.06</v>
      </c>
      <c r="C33" s="141">
        <f t="shared" si="5"/>
        <v>32.89</v>
      </c>
      <c r="D33" s="141">
        <f t="shared" si="5"/>
        <v>37.72</v>
      </c>
      <c r="E33" s="141">
        <f t="shared" si="5"/>
        <v>54.97</v>
      </c>
      <c r="F33" s="141">
        <f t="shared" si="5"/>
        <v>84.18</v>
      </c>
      <c r="G33" s="141">
        <f t="shared" si="5"/>
        <v>154.79</v>
      </c>
      <c r="H33" s="141">
        <f t="shared" si="5"/>
        <v>244.95</v>
      </c>
      <c r="I33" s="141">
        <f t="shared" si="5"/>
        <v>298.77</v>
      </c>
      <c r="J33" s="141">
        <f t="shared" si="1"/>
        <v>330.39500000000004</v>
      </c>
      <c r="K33" s="141">
        <f t="shared" si="2"/>
        <v>474.44399999999996</v>
      </c>
      <c r="L33" s="141">
        <f t="shared" si="3"/>
        <v>1120.56</v>
      </c>
    </row>
    <row r="34" spans="1:12" ht="15" customHeight="1" x14ac:dyDescent="0.3">
      <c r="A34" s="40">
        <v>240000</v>
      </c>
      <c r="B34" s="141">
        <f t="shared" si="5"/>
        <v>29.28</v>
      </c>
      <c r="C34" s="141">
        <f t="shared" si="5"/>
        <v>34.32</v>
      </c>
      <c r="D34" s="141">
        <f t="shared" si="5"/>
        <v>39.36</v>
      </c>
      <c r="E34" s="141">
        <f t="shared" si="5"/>
        <v>57.36</v>
      </c>
      <c r="F34" s="141">
        <f t="shared" si="5"/>
        <v>87.84</v>
      </c>
      <c r="G34" s="141">
        <f t="shared" si="5"/>
        <v>161.52000000000001</v>
      </c>
      <c r="H34" s="141">
        <f t="shared" si="5"/>
        <v>255.6</v>
      </c>
      <c r="I34" s="141">
        <f t="shared" si="5"/>
        <v>311.76</v>
      </c>
      <c r="J34" s="141">
        <f t="shared" si="1"/>
        <v>344.76</v>
      </c>
      <c r="K34" s="141">
        <f t="shared" si="2"/>
        <v>495.07200000000006</v>
      </c>
      <c r="L34" s="141">
        <f t="shared" si="3"/>
        <v>1169.28</v>
      </c>
    </row>
    <row r="35" spans="1:12" ht="15" customHeight="1" x14ac:dyDescent="0.3">
      <c r="A35" s="40">
        <v>250000</v>
      </c>
      <c r="B35" s="141">
        <f t="shared" si="5"/>
        <v>30.5</v>
      </c>
      <c r="C35" s="141">
        <f t="shared" si="5"/>
        <v>35.75</v>
      </c>
      <c r="D35" s="141">
        <f t="shared" si="5"/>
        <v>41</v>
      </c>
      <c r="E35" s="141">
        <f t="shared" si="5"/>
        <v>59.75</v>
      </c>
      <c r="F35" s="141">
        <f t="shared" si="5"/>
        <v>91.5</v>
      </c>
      <c r="G35" s="141">
        <f t="shared" si="5"/>
        <v>168.25</v>
      </c>
      <c r="H35" s="141">
        <f t="shared" si="5"/>
        <v>266.25</v>
      </c>
      <c r="I35" s="141">
        <f t="shared" si="5"/>
        <v>324.75</v>
      </c>
      <c r="J35" s="141">
        <f t="shared" si="1"/>
        <v>359.125</v>
      </c>
      <c r="K35" s="141">
        <f t="shared" si="2"/>
        <v>515.70000000000005</v>
      </c>
      <c r="L35" s="141">
        <f t="shared" si="3"/>
        <v>1218</v>
      </c>
    </row>
    <row r="36" spans="1:12" ht="15" customHeight="1" x14ac:dyDescent="0.3">
      <c r="A36" s="40">
        <v>260000</v>
      </c>
      <c r="B36" s="141">
        <f t="shared" si="5"/>
        <v>31.72</v>
      </c>
      <c r="C36" s="141">
        <f t="shared" si="5"/>
        <v>37.18</v>
      </c>
      <c r="D36" s="141">
        <f t="shared" si="5"/>
        <v>42.64</v>
      </c>
      <c r="E36" s="141">
        <f t="shared" si="5"/>
        <v>62.14</v>
      </c>
      <c r="F36" s="141">
        <f t="shared" si="5"/>
        <v>95.16</v>
      </c>
      <c r="G36" s="141">
        <f t="shared" si="5"/>
        <v>174.98</v>
      </c>
      <c r="H36" s="141">
        <f t="shared" si="5"/>
        <v>276.89999999999998</v>
      </c>
      <c r="I36" s="141">
        <f t="shared" si="5"/>
        <v>337.74</v>
      </c>
      <c r="J36" s="141">
        <f t="shared" si="1"/>
        <v>373.49</v>
      </c>
      <c r="K36" s="141">
        <f t="shared" si="2"/>
        <v>536.32799999999997</v>
      </c>
      <c r="L36" s="141">
        <f t="shared" si="3"/>
        <v>1266.72</v>
      </c>
    </row>
    <row r="37" spans="1:12" ht="15" customHeight="1" x14ac:dyDescent="0.3">
      <c r="A37" s="40">
        <v>270000</v>
      </c>
      <c r="B37" s="141">
        <f t="shared" si="5"/>
        <v>32.94</v>
      </c>
      <c r="C37" s="141">
        <f t="shared" si="5"/>
        <v>38.61</v>
      </c>
      <c r="D37" s="141">
        <f t="shared" si="5"/>
        <v>44.28</v>
      </c>
      <c r="E37" s="141">
        <f t="shared" si="5"/>
        <v>64.53</v>
      </c>
      <c r="F37" s="141">
        <f t="shared" si="5"/>
        <v>98.82</v>
      </c>
      <c r="G37" s="141">
        <f t="shared" si="5"/>
        <v>181.71</v>
      </c>
      <c r="H37" s="141">
        <f t="shared" si="5"/>
        <v>287.55</v>
      </c>
      <c r="I37" s="141">
        <f t="shared" si="5"/>
        <v>350.73</v>
      </c>
      <c r="J37" s="141">
        <f t="shared" si="1"/>
        <v>387.85500000000002</v>
      </c>
      <c r="K37" s="141">
        <f t="shared" si="2"/>
        <v>556.95600000000002</v>
      </c>
      <c r="L37" s="141">
        <f t="shared" si="3"/>
        <v>1315.44</v>
      </c>
    </row>
    <row r="38" spans="1:12" ht="15" customHeight="1" x14ac:dyDescent="0.3">
      <c r="A38" s="40">
        <v>280000</v>
      </c>
      <c r="B38" s="141">
        <f t="shared" si="5"/>
        <v>34.159999999999997</v>
      </c>
      <c r="C38" s="141">
        <f t="shared" si="5"/>
        <v>40.04</v>
      </c>
      <c r="D38" s="141">
        <f t="shared" si="5"/>
        <v>45.92</v>
      </c>
      <c r="E38" s="141">
        <f t="shared" si="5"/>
        <v>66.92</v>
      </c>
      <c r="F38" s="141">
        <f t="shared" si="5"/>
        <v>102.48</v>
      </c>
      <c r="G38" s="141">
        <f t="shared" si="5"/>
        <v>188.44</v>
      </c>
      <c r="H38" s="141">
        <f t="shared" si="5"/>
        <v>298.2</v>
      </c>
      <c r="I38" s="141">
        <f t="shared" si="5"/>
        <v>363.72</v>
      </c>
      <c r="J38" s="141">
        <f t="shared" si="1"/>
        <v>402.21999999999997</v>
      </c>
      <c r="K38" s="141">
        <f t="shared" si="2"/>
        <v>577.58400000000006</v>
      </c>
      <c r="L38" s="141">
        <f t="shared" si="3"/>
        <v>1364.16</v>
      </c>
    </row>
    <row r="39" spans="1:12" ht="15" customHeight="1" x14ac:dyDescent="0.3">
      <c r="A39" s="40">
        <v>290000</v>
      </c>
      <c r="B39" s="141">
        <f t="shared" si="5"/>
        <v>35.380000000000003</v>
      </c>
      <c r="C39" s="141">
        <f t="shared" si="5"/>
        <v>41.47</v>
      </c>
      <c r="D39" s="141">
        <f t="shared" si="5"/>
        <v>47.56</v>
      </c>
      <c r="E39" s="141">
        <f t="shared" si="5"/>
        <v>69.31</v>
      </c>
      <c r="F39" s="141">
        <f t="shared" si="5"/>
        <v>106.14</v>
      </c>
      <c r="G39" s="141">
        <f t="shared" si="5"/>
        <v>195.17</v>
      </c>
      <c r="H39" s="141">
        <f t="shared" si="5"/>
        <v>308.85000000000002</v>
      </c>
      <c r="I39" s="141">
        <f t="shared" si="5"/>
        <v>376.71</v>
      </c>
      <c r="J39" s="141">
        <f t="shared" si="1"/>
        <v>416.58499999999998</v>
      </c>
      <c r="K39" s="141">
        <f t="shared" si="2"/>
        <v>598.21199999999999</v>
      </c>
      <c r="L39" s="141">
        <f t="shared" si="3"/>
        <v>1412.88</v>
      </c>
    </row>
    <row r="40" spans="1:12" ht="15" customHeight="1" x14ac:dyDescent="0.3">
      <c r="A40" s="40">
        <v>300000</v>
      </c>
      <c r="B40" s="141">
        <f t="shared" si="5"/>
        <v>36.6</v>
      </c>
      <c r="C40" s="141">
        <f t="shared" si="5"/>
        <v>42.9</v>
      </c>
      <c r="D40" s="141">
        <f t="shared" si="5"/>
        <v>49.2</v>
      </c>
      <c r="E40" s="141">
        <f t="shared" si="5"/>
        <v>71.7</v>
      </c>
      <c r="F40" s="141">
        <f t="shared" si="5"/>
        <v>109.8</v>
      </c>
      <c r="G40" s="141">
        <f t="shared" si="5"/>
        <v>201.9</v>
      </c>
      <c r="H40" s="141">
        <f t="shared" si="5"/>
        <v>319.5</v>
      </c>
      <c r="I40" s="141">
        <f t="shared" si="5"/>
        <v>389.7</v>
      </c>
      <c r="J40" s="141">
        <f t="shared" si="1"/>
        <v>430.95</v>
      </c>
      <c r="K40" s="141">
        <f t="shared" si="2"/>
        <v>618.84</v>
      </c>
      <c r="L40" s="141">
        <f t="shared" si="3"/>
        <v>1461.6</v>
      </c>
    </row>
    <row r="42" spans="1:12" ht="15" customHeight="1" x14ac:dyDescent="0.3">
      <c r="A42" s="38" t="s">
        <v>90</v>
      </c>
      <c r="C42" s="45">
        <v>2.12</v>
      </c>
    </row>
    <row r="43" spans="1:12" ht="15" customHeight="1" x14ac:dyDescent="0.3">
      <c r="A43" s="44" t="s">
        <v>89</v>
      </c>
    </row>
    <row r="44" spans="1:12" ht="3.75" customHeight="1" x14ac:dyDescent="0.3"/>
    <row r="45" spans="1:12" ht="15" customHeight="1" x14ac:dyDescent="0.3">
      <c r="C45" s="43" t="s">
        <v>88</v>
      </c>
      <c r="D45" s="43" t="s">
        <v>87</v>
      </c>
      <c r="G45" s="42" t="s">
        <v>86</v>
      </c>
    </row>
    <row r="46" spans="1:12" ht="15" customHeight="1" x14ac:dyDescent="0.3">
      <c r="A46" s="38" t="s">
        <v>85</v>
      </c>
      <c r="C46" s="40">
        <v>10000</v>
      </c>
      <c r="D46" s="40">
        <v>5000</v>
      </c>
      <c r="G46" s="38" t="s">
        <v>84</v>
      </c>
    </row>
    <row r="47" spans="1:12" ht="15" customHeight="1" x14ac:dyDescent="0.3">
      <c r="A47" s="38" t="s">
        <v>83</v>
      </c>
      <c r="C47" s="40">
        <v>500000</v>
      </c>
      <c r="D47" s="40">
        <v>20000</v>
      </c>
      <c r="G47" s="38" t="s">
        <v>82</v>
      </c>
      <c r="J47" s="41">
        <v>250</v>
      </c>
    </row>
    <row r="48" spans="1:12" ht="15" customHeight="1" x14ac:dyDescent="0.3">
      <c r="A48" s="38" t="s">
        <v>81</v>
      </c>
      <c r="C48" s="40">
        <v>10000</v>
      </c>
      <c r="D48" s="40">
        <v>5000</v>
      </c>
      <c r="G48" s="38" t="s">
        <v>80</v>
      </c>
      <c r="J48" s="41">
        <v>10000</v>
      </c>
    </row>
    <row r="49" spans="1:15" ht="15" customHeight="1" x14ac:dyDescent="0.3">
      <c r="A49" s="38" t="s">
        <v>79</v>
      </c>
      <c r="C49" s="40" t="s">
        <v>184</v>
      </c>
      <c r="D49" s="40">
        <v>20000</v>
      </c>
    </row>
    <row r="50" spans="1:15" ht="9" customHeight="1" x14ac:dyDescent="0.3"/>
    <row r="51" spans="1:15" ht="15" customHeight="1" x14ac:dyDescent="0.3">
      <c r="A51" s="39" t="s">
        <v>78</v>
      </c>
    </row>
    <row r="52" spans="1:15" ht="15" customHeight="1" x14ac:dyDescent="0.3">
      <c r="A52" s="39" t="s">
        <v>77</v>
      </c>
    </row>
    <row r="53" spans="1:15" ht="13.8" x14ac:dyDescent="0.3">
      <c r="A53" s="39" t="s">
        <v>185</v>
      </c>
    </row>
    <row r="54" spans="1:15" ht="5.25" customHeight="1" x14ac:dyDescent="0.3"/>
    <row r="55" spans="1:15" ht="15" customHeight="1" x14ac:dyDescent="0.3">
      <c r="A55" s="38" t="s">
        <v>164</v>
      </c>
    </row>
    <row r="56" spans="1:15" ht="15" customHeight="1" x14ac:dyDescent="0.3">
      <c r="A56" s="38" t="s">
        <v>76</v>
      </c>
    </row>
    <row r="58" spans="1:15" ht="15" customHeight="1" x14ac:dyDescent="0.3">
      <c r="A58" s="105" t="s">
        <v>180</v>
      </c>
      <c r="B58" s="5"/>
      <c r="C58" s="5"/>
      <c r="D58" s="5"/>
      <c r="E58" s="5"/>
      <c r="F58" s="5"/>
      <c r="G58" s="5"/>
      <c r="H58" s="5"/>
      <c r="I58" s="5"/>
      <c r="J58" s="5"/>
      <c r="K58" s="5"/>
      <c r="L58" s="5"/>
      <c r="M58" s="5"/>
      <c r="N58" s="5"/>
      <c r="O58" s="5"/>
    </row>
    <row r="59" spans="1:15" ht="15" customHeight="1" x14ac:dyDescent="0.3">
      <c r="A59" s="108" t="s">
        <v>179</v>
      </c>
      <c r="B59" s="104"/>
      <c r="C59" s="104"/>
      <c r="D59" s="104"/>
      <c r="E59" s="104"/>
      <c r="F59" s="104"/>
      <c r="G59" s="104"/>
      <c r="H59" s="104"/>
      <c r="I59" s="104"/>
      <c r="J59" s="104"/>
      <c r="K59" s="104"/>
      <c r="L59" s="104"/>
      <c r="M59" s="104"/>
      <c r="N59" s="104"/>
      <c r="O59" s="104"/>
    </row>
    <row r="60" spans="1:15" ht="15" customHeight="1" x14ac:dyDescent="0.3">
      <c r="A60" s="104"/>
      <c r="B60" s="104"/>
      <c r="C60" s="104"/>
      <c r="D60" s="104"/>
      <c r="E60" s="104"/>
      <c r="F60" s="104"/>
      <c r="G60" s="104"/>
      <c r="H60" s="104"/>
      <c r="I60" s="104"/>
      <c r="J60" s="104"/>
      <c r="K60" s="104"/>
      <c r="L60" s="104"/>
      <c r="M60" s="104"/>
      <c r="N60" s="104"/>
      <c r="O60" s="104"/>
    </row>
    <row r="61" spans="1:15" ht="15" customHeight="1" x14ac:dyDescent="0.3">
      <c r="A61" s="104"/>
      <c r="B61" s="104"/>
      <c r="C61" s="104"/>
      <c r="D61" s="104"/>
      <c r="E61" s="104"/>
      <c r="F61" s="104"/>
      <c r="G61" s="104"/>
      <c r="H61" s="104"/>
      <c r="I61" s="104"/>
      <c r="J61" s="104"/>
      <c r="K61" s="104"/>
      <c r="L61" s="104"/>
      <c r="M61" s="104"/>
      <c r="N61" s="104"/>
      <c r="O61" s="104"/>
    </row>
    <row r="62" spans="1:15" ht="75.75" customHeight="1" x14ac:dyDescent="0.3">
      <c r="A62" s="151" t="s">
        <v>188</v>
      </c>
      <c r="B62" s="151"/>
      <c r="C62" s="151"/>
      <c r="D62" s="151"/>
      <c r="E62" s="151"/>
      <c r="F62" s="151"/>
      <c r="G62" s="151"/>
      <c r="H62" s="151"/>
      <c r="I62" s="151"/>
      <c r="J62" s="151"/>
      <c r="K62" s="151"/>
      <c r="L62" s="151"/>
      <c r="M62" s="151"/>
    </row>
    <row r="63" spans="1:15" ht="15" customHeight="1" x14ac:dyDescent="0.3">
      <c r="A63" s="144" t="s">
        <v>187</v>
      </c>
    </row>
  </sheetData>
  <sheetProtection selectLockedCells="1" selectUnlockedCells="1"/>
  <mergeCells count="3">
    <mergeCell ref="A7:L7"/>
    <mergeCell ref="A8:L8"/>
    <mergeCell ref="A62:M62"/>
  </mergeCells>
  <pageMargins left="0.7" right="0.7" top="0.75" bottom="0.75" header="0.3" footer="0.3"/>
  <pageSetup scale="69" orientation="portrait" r:id="rId1"/>
  <colBreaks count="1" manualBreakCount="1">
    <brk id="12" max="1048575"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tint="4.9989318521683403E-2"/>
  </sheetPr>
  <dimension ref="A1:H89"/>
  <sheetViews>
    <sheetView workbookViewId="0"/>
  </sheetViews>
  <sheetFormatPr defaultColWidth="8.88671875" defaultRowHeight="14.4" x14ac:dyDescent="0.3"/>
  <cols>
    <col min="1" max="1" width="22.109375" bestFit="1" customWidth="1"/>
    <col min="2" max="2" width="4.33203125" bestFit="1" customWidth="1"/>
    <col min="3" max="3" width="8.88671875" bestFit="1" customWidth="1"/>
    <col min="4" max="4" width="10" bestFit="1" customWidth="1"/>
    <col min="5" max="5" width="8.88671875" customWidth="1"/>
    <col min="6" max="6" width="4.33203125" bestFit="1" customWidth="1"/>
    <col min="7" max="7" width="18.6640625" style="54" bestFit="1" customWidth="1"/>
    <col min="8" max="8" width="47.44140625" bestFit="1" customWidth="1"/>
    <col min="260" max="260" width="15.33203125" customWidth="1"/>
    <col min="516" max="516" width="15.33203125" customWidth="1"/>
    <col min="772" max="772" width="15.33203125" customWidth="1"/>
    <col min="1028" max="1028" width="15.33203125" customWidth="1"/>
    <col min="1284" max="1284" width="15.33203125" customWidth="1"/>
    <col min="1540" max="1540" width="15.33203125" customWidth="1"/>
    <col min="1796" max="1796" width="15.33203125" customWidth="1"/>
    <col min="2052" max="2052" width="15.33203125" customWidth="1"/>
    <col min="2308" max="2308" width="15.33203125" customWidth="1"/>
    <col min="2564" max="2564" width="15.33203125" customWidth="1"/>
    <col min="2820" max="2820" width="15.33203125" customWidth="1"/>
    <col min="3076" max="3076" width="15.33203125" customWidth="1"/>
    <col min="3332" max="3332" width="15.33203125" customWidth="1"/>
    <col min="3588" max="3588" width="15.33203125" customWidth="1"/>
    <col min="3844" max="3844" width="15.33203125" customWidth="1"/>
    <col min="4100" max="4100" width="15.33203125" customWidth="1"/>
    <col min="4356" max="4356" width="15.33203125" customWidth="1"/>
    <col min="4612" max="4612" width="15.33203125" customWidth="1"/>
    <col min="4868" max="4868" width="15.33203125" customWidth="1"/>
    <col min="5124" max="5124" width="15.33203125" customWidth="1"/>
    <col min="5380" max="5380" width="15.33203125" customWidth="1"/>
    <col min="5636" max="5636" width="15.33203125" customWidth="1"/>
    <col min="5892" max="5892" width="15.33203125" customWidth="1"/>
    <col min="6148" max="6148" width="15.33203125" customWidth="1"/>
    <col min="6404" max="6404" width="15.33203125" customWidth="1"/>
    <col min="6660" max="6660" width="15.33203125" customWidth="1"/>
    <col min="6916" max="6916" width="15.33203125" customWidth="1"/>
    <col min="7172" max="7172" width="15.33203125" customWidth="1"/>
    <col min="7428" max="7428" width="15.33203125" customWidth="1"/>
    <col min="7684" max="7684" width="15.33203125" customWidth="1"/>
    <col min="7940" max="7940" width="15.33203125" customWidth="1"/>
    <col min="8196" max="8196" width="15.33203125" customWidth="1"/>
    <col min="8452" max="8452" width="15.33203125" customWidth="1"/>
    <col min="8708" max="8708" width="15.33203125" customWidth="1"/>
    <col min="8964" max="8964" width="15.33203125" customWidth="1"/>
    <col min="9220" max="9220" width="15.33203125" customWidth="1"/>
    <col min="9476" max="9476" width="15.33203125" customWidth="1"/>
    <col min="9732" max="9732" width="15.33203125" customWidth="1"/>
    <col min="9988" max="9988" width="15.33203125" customWidth="1"/>
    <col min="10244" max="10244" width="15.33203125" customWidth="1"/>
    <col min="10500" max="10500" width="15.33203125" customWidth="1"/>
    <col min="10756" max="10756" width="15.33203125" customWidth="1"/>
    <col min="11012" max="11012" width="15.33203125" customWidth="1"/>
    <col min="11268" max="11268" width="15.33203125" customWidth="1"/>
    <col min="11524" max="11524" width="15.33203125" customWidth="1"/>
    <col min="11780" max="11780" width="15.33203125" customWidth="1"/>
    <col min="12036" max="12036" width="15.33203125" customWidth="1"/>
    <col min="12292" max="12292" width="15.33203125" customWidth="1"/>
    <col min="12548" max="12548" width="15.33203125" customWidth="1"/>
    <col min="12804" max="12804" width="15.33203125" customWidth="1"/>
    <col min="13060" max="13060" width="15.33203125" customWidth="1"/>
    <col min="13316" max="13316" width="15.33203125" customWidth="1"/>
    <col min="13572" max="13572" width="15.33203125" customWidth="1"/>
    <col min="13828" max="13828" width="15.33203125" customWidth="1"/>
    <col min="14084" max="14084" width="15.33203125" customWidth="1"/>
    <col min="14340" max="14340" width="15.33203125" customWidth="1"/>
    <col min="14596" max="14596" width="15.33203125" customWidth="1"/>
    <col min="14852" max="14852" width="15.33203125" customWidth="1"/>
    <col min="15108" max="15108" width="15.33203125" customWidth="1"/>
    <col min="15364" max="15364" width="15.33203125" customWidth="1"/>
    <col min="15620" max="15620" width="15.33203125" customWidth="1"/>
    <col min="15876" max="15876" width="15.33203125" customWidth="1"/>
    <col min="16132" max="16132" width="15.33203125" customWidth="1"/>
  </cols>
  <sheetData>
    <row r="1" spans="1:8" x14ac:dyDescent="0.3">
      <c r="A1" s="56" t="s">
        <v>116</v>
      </c>
    </row>
    <row r="2" spans="1:8" x14ac:dyDescent="0.3">
      <c r="A2" s="56" t="s">
        <v>54</v>
      </c>
      <c r="B2" s="56" t="s">
        <v>114</v>
      </c>
      <c r="C2" s="56" t="s">
        <v>115</v>
      </c>
      <c r="D2" s="56" t="s">
        <v>146</v>
      </c>
      <c r="E2" s="56"/>
      <c r="F2" s="56" t="s">
        <v>114</v>
      </c>
      <c r="G2" s="55" t="s">
        <v>113</v>
      </c>
    </row>
    <row r="3" spans="1:8" x14ac:dyDescent="0.3">
      <c r="A3" s="103">
        <v>16</v>
      </c>
      <c r="B3" s="103">
        <v>1</v>
      </c>
      <c r="C3" t="s">
        <v>108</v>
      </c>
      <c r="D3">
        <v>0</v>
      </c>
      <c r="F3">
        <v>1</v>
      </c>
      <c r="G3" s="54">
        <v>0</v>
      </c>
      <c r="H3" s="47" t="s">
        <v>112</v>
      </c>
    </row>
    <row r="4" spans="1:8" x14ac:dyDescent="0.3">
      <c r="A4" s="103">
        <v>17</v>
      </c>
      <c r="B4" s="103">
        <v>1</v>
      </c>
      <c r="C4" t="s">
        <v>108</v>
      </c>
      <c r="D4">
        <v>0</v>
      </c>
      <c r="F4">
        <v>2</v>
      </c>
      <c r="G4" s="54">
        <v>0.35</v>
      </c>
      <c r="H4" s="47" t="s">
        <v>111</v>
      </c>
    </row>
    <row r="5" spans="1:8" x14ac:dyDescent="0.3">
      <c r="A5">
        <v>18</v>
      </c>
      <c r="B5">
        <v>1</v>
      </c>
      <c r="C5" t="s">
        <v>108</v>
      </c>
      <c r="D5">
        <v>0</v>
      </c>
      <c r="F5">
        <v>3</v>
      </c>
      <c r="G5" s="54">
        <v>0.6</v>
      </c>
      <c r="H5" s="47" t="s">
        <v>110</v>
      </c>
    </row>
    <row r="6" spans="1:8" x14ac:dyDescent="0.3">
      <c r="A6">
        <v>19</v>
      </c>
      <c r="B6">
        <v>1</v>
      </c>
      <c r="C6" t="s">
        <v>108</v>
      </c>
      <c r="D6">
        <v>0</v>
      </c>
      <c r="F6">
        <v>4</v>
      </c>
      <c r="G6" s="54">
        <v>0.75</v>
      </c>
      <c r="H6" s="47" t="s">
        <v>109</v>
      </c>
    </row>
    <row r="7" spans="1:8" x14ac:dyDescent="0.3">
      <c r="A7">
        <v>20</v>
      </c>
      <c r="B7">
        <v>1</v>
      </c>
      <c r="C7" t="s">
        <v>108</v>
      </c>
      <c r="D7">
        <v>0</v>
      </c>
    </row>
    <row r="8" spans="1:8" x14ac:dyDescent="0.3">
      <c r="A8">
        <v>21</v>
      </c>
      <c r="B8">
        <v>1</v>
      </c>
      <c r="C8" t="s">
        <v>108</v>
      </c>
      <c r="D8">
        <v>0</v>
      </c>
    </row>
    <row r="9" spans="1:8" x14ac:dyDescent="0.3">
      <c r="A9">
        <v>22</v>
      </c>
      <c r="B9">
        <v>1</v>
      </c>
      <c r="C9" t="s">
        <v>108</v>
      </c>
      <c r="D9">
        <v>0</v>
      </c>
    </row>
    <row r="10" spans="1:8" x14ac:dyDescent="0.3">
      <c r="A10">
        <v>23</v>
      </c>
      <c r="B10">
        <v>1</v>
      </c>
      <c r="C10" t="s">
        <v>108</v>
      </c>
      <c r="D10">
        <v>0</v>
      </c>
    </row>
    <row r="11" spans="1:8" x14ac:dyDescent="0.3">
      <c r="A11">
        <v>24</v>
      </c>
      <c r="B11">
        <v>1</v>
      </c>
      <c r="C11" t="s">
        <v>108</v>
      </c>
      <c r="D11">
        <v>0</v>
      </c>
    </row>
    <row r="12" spans="1:8" x14ac:dyDescent="0.3">
      <c r="A12">
        <v>25</v>
      </c>
      <c r="B12">
        <v>1</v>
      </c>
      <c r="C12" t="s">
        <v>108</v>
      </c>
      <c r="D12">
        <v>0</v>
      </c>
    </row>
    <row r="13" spans="1:8" x14ac:dyDescent="0.3">
      <c r="A13">
        <v>26</v>
      </c>
      <c r="B13">
        <v>1</v>
      </c>
      <c r="C13" t="s">
        <v>108</v>
      </c>
      <c r="D13">
        <v>0</v>
      </c>
    </row>
    <row r="14" spans="1:8" x14ac:dyDescent="0.3">
      <c r="A14">
        <v>27</v>
      </c>
      <c r="B14">
        <v>1</v>
      </c>
      <c r="C14" t="s">
        <v>108</v>
      </c>
      <c r="D14">
        <v>0</v>
      </c>
    </row>
    <row r="15" spans="1:8" x14ac:dyDescent="0.3">
      <c r="A15">
        <v>28</v>
      </c>
      <c r="B15">
        <v>1</v>
      </c>
      <c r="C15" t="s">
        <v>108</v>
      </c>
      <c r="D15">
        <v>0</v>
      </c>
    </row>
    <row r="16" spans="1:8" x14ac:dyDescent="0.3">
      <c r="A16">
        <v>29</v>
      </c>
      <c r="B16">
        <v>1</v>
      </c>
      <c r="C16" t="s">
        <v>108</v>
      </c>
      <c r="D16">
        <v>0</v>
      </c>
    </row>
    <row r="17" spans="1:4" x14ac:dyDescent="0.3">
      <c r="A17">
        <v>30</v>
      </c>
      <c r="B17">
        <v>1</v>
      </c>
      <c r="C17" t="s">
        <v>108</v>
      </c>
      <c r="D17">
        <v>0</v>
      </c>
    </row>
    <row r="18" spans="1:4" x14ac:dyDescent="0.3">
      <c r="A18">
        <v>31</v>
      </c>
      <c r="B18">
        <v>1</v>
      </c>
      <c r="C18" t="s">
        <v>108</v>
      </c>
      <c r="D18">
        <v>0</v>
      </c>
    </row>
    <row r="19" spans="1:4" x14ac:dyDescent="0.3">
      <c r="A19">
        <v>32</v>
      </c>
      <c r="B19">
        <v>1</v>
      </c>
      <c r="C19" t="s">
        <v>108</v>
      </c>
      <c r="D19">
        <v>0</v>
      </c>
    </row>
    <row r="20" spans="1:4" x14ac:dyDescent="0.3">
      <c r="A20">
        <v>33</v>
      </c>
      <c r="B20">
        <v>1</v>
      </c>
      <c r="C20" t="s">
        <v>108</v>
      </c>
      <c r="D20">
        <v>0</v>
      </c>
    </row>
    <row r="21" spans="1:4" x14ac:dyDescent="0.3">
      <c r="A21">
        <v>34</v>
      </c>
      <c r="B21">
        <v>1</v>
      </c>
      <c r="C21" t="s">
        <v>108</v>
      </c>
      <c r="D21">
        <v>0</v>
      </c>
    </row>
    <row r="22" spans="1:4" x14ac:dyDescent="0.3">
      <c r="A22">
        <v>35</v>
      </c>
      <c r="B22">
        <v>1</v>
      </c>
      <c r="C22" t="s">
        <v>108</v>
      </c>
      <c r="D22">
        <v>0</v>
      </c>
    </row>
    <row r="23" spans="1:4" x14ac:dyDescent="0.3">
      <c r="A23">
        <v>36</v>
      </c>
      <c r="B23">
        <v>1</v>
      </c>
      <c r="C23" t="s">
        <v>108</v>
      </c>
      <c r="D23">
        <v>0</v>
      </c>
    </row>
    <row r="24" spans="1:4" x14ac:dyDescent="0.3">
      <c r="A24">
        <v>37</v>
      </c>
      <c r="B24">
        <v>1</v>
      </c>
      <c r="C24" t="s">
        <v>108</v>
      </c>
      <c r="D24">
        <v>0</v>
      </c>
    </row>
    <row r="25" spans="1:4" x14ac:dyDescent="0.3">
      <c r="A25">
        <v>38</v>
      </c>
      <c r="B25">
        <v>1</v>
      </c>
      <c r="C25" t="s">
        <v>108</v>
      </c>
      <c r="D25">
        <v>0</v>
      </c>
    </row>
    <row r="26" spans="1:4" x14ac:dyDescent="0.3">
      <c r="A26">
        <v>39</v>
      </c>
      <c r="B26">
        <v>1</v>
      </c>
      <c r="C26" t="s">
        <v>108</v>
      </c>
      <c r="D26">
        <v>0</v>
      </c>
    </row>
    <row r="27" spans="1:4" x14ac:dyDescent="0.3">
      <c r="A27">
        <v>40</v>
      </c>
      <c r="B27">
        <v>1</v>
      </c>
      <c r="C27" t="s">
        <v>108</v>
      </c>
      <c r="D27">
        <v>0</v>
      </c>
    </row>
    <row r="28" spans="1:4" x14ac:dyDescent="0.3">
      <c r="A28">
        <v>41</v>
      </c>
      <c r="B28">
        <v>1</v>
      </c>
      <c r="C28" t="s">
        <v>108</v>
      </c>
      <c r="D28">
        <v>0</v>
      </c>
    </row>
    <row r="29" spans="1:4" x14ac:dyDescent="0.3">
      <c r="A29">
        <v>42</v>
      </c>
      <c r="B29">
        <v>1</v>
      </c>
      <c r="C29" t="s">
        <v>108</v>
      </c>
      <c r="D29">
        <v>0</v>
      </c>
    </row>
    <row r="30" spans="1:4" x14ac:dyDescent="0.3">
      <c r="A30">
        <v>43</v>
      </c>
      <c r="B30">
        <v>1</v>
      </c>
      <c r="C30" t="s">
        <v>108</v>
      </c>
      <c r="D30">
        <v>0</v>
      </c>
    </row>
    <row r="31" spans="1:4" x14ac:dyDescent="0.3">
      <c r="A31">
        <v>44</v>
      </c>
      <c r="B31">
        <v>1</v>
      </c>
      <c r="C31" t="s">
        <v>108</v>
      </c>
      <c r="D31">
        <v>0</v>
      </c>
    </row>
    <row r="32" spans="1:4" x14ac:dyDescent="0.3">
      <c r="A32">
        <v>45</v>
      </c>
      <c r="B32">
        <v>1</v>
      </c>
      <c r="C32" t="s">
        <v>108</v>
      </c>
      <c r="D32">
        <v>0</v>
      </c>
    </row>
    <row r="33" spans="1:4" x14ac:dyDescent="0.3">
      <c r="A33">
        <v>46</v>
      </c>
      <c r="B33">
        <v>1</v>
      </c>
      <c r="C33" t="s">
        <v>108</v>
      </c>
      <c r="D33">
        <v>0</v>
      </c>
    </row>
    <row r="34" spans="1:4" x14ac:dyDescent="0.3">
      <c r="A34">
        <v>47</v>
      </c>
      <c r="B34">
        <v>1</v>
      </c>
      <c r="C34" t="s">
        <v>108</v>
      </c>
      <c r="D34">
        <v>0</v>
      </c>
    </row>
    <row r="35" spans="1:4" x14ac:dyDescent="0.3">
      <c r="A35">
        <v>48</v>
      </c>
      <c r="B35">
        <v>1</v>
      </c>
      <c r="C35" t="s">
        <v>108</v>
      </c>
      <c r="D35">
        <v>0</v>
      </c>
    </row>
    <row r="36" spans="1:4" x14ac:dyDescent="0.3">
      <c r="A36">
        <v>49</v>
      </c>
      <c r="B36">
        <v>1</v>
      </c>
      <c r="C36" t="s">
        <v>108</v>
      </c>
      <c r="D36">
        <v>0</v>
      </c>
    </row>
    <row r="37" spans="1:4" x14ac:dyDescent="0.3">
      <c r="A37">
        <v>50</v>
      </c>
      <c r="B37">
        <v>1</v>
      </c>
      <c r="C37" t="s">
        <v>108</v>
      </c>
      <c r="D37">
        <v>0</v>
      </c>
    </row>
    <row r="38" spans="1:4" x14ac:dyDescent="0.3">
      <c r="A38">
        <v>51</v>
      </c>
      <c r="B38">
        <v>1</v>
      </c>
      <c r="C38" t="s">
        <v>108</v>
      </c>
      <c r="D38">
        <v>0</v>
      </c>
    </row>
    <row r="39" spans="1:4" x14ac:dyDescent="0.3">
      <c r="A39">
        <v>52</v>
      </c>
      <c r="B39">
        <v>1</v>
      </c>
      <c r="C39" t="s">
        <v>108</v>
      </c>
      <c r="D39">
        <v>0</v>
      </c>
    </row>
    <row r="40" spans="1:4" x14ac:dyDescent="0.3">
      <c r="A40">
        <v>53</v>
      </c>
      <c r="B40">
        <v>1</v>
      </c>
      <c r="C40" t="s">
        <v>108</v>
      </c>
      <c r="D40">
        <v>0</v>
      </c>
    </row>
    <row r="41" spans="1:4" x14ac:dyDescent="0.3">
      <c r="A41">
        <v>54</v>
      </c>
      <c r="B41">
        <v>1</v>
      </c>
      <c r="C41" t="s">
        <v>108</v>
      </c>
      <c r="D41">
        <v>0</v>
      </c>
    </row>
    <row r="42" spans="1:4" x14ac:dyDescent="0.3">
      <c r="A42">
        <v>55</v>
      </c>
      <c r="B42">
        <v>1</v>
      </c>
      <c r="C42" t="s">
        <v>108</v>
      </c>
      <c r="D42">
        <v>0</v>
      </c>
    </row>
    <row r="43" spans="1:4" x14ac:dyDescent="0.3">
      <c r="A43">
        <v>56</v>
      </c>
      <c r="B43">
        <v>1</v>
      </c>
      <c r="C43" t="s">
        <v>108</v>
      </c>
      <c r="D43">
        <v>0</v>
      </c>
    </row>
    <row r="44" spans="1:4" x14ac:dyDescent="0.3">
      <c r="A44">
        <v>57</v>
      </c>
      <c r="B44">
        <v>1</v>
      </c>
      <c r="C44" t="s">
        <v>108</v>
      </c>
      <c r="D44">
        <v>0</v>
      </c>
    </row>
    <row r="45" spans="1:4" x14ac:dyDescent="0.3">
      <c r="A45">
        <v>58</v>
      </c>
      <c r="B45">
        <v>1</v>
      </c>
      <c r="C45" t="s">
        <v>108</v>
      </c>
      <c r="D45">
        <v>0</v>
      </c>
    </row>
    <row r="46" spans="1:4" x14ac:dyDescent="0.3">
      <c r="A46">
        <v>59</v>
      </c>
      <c r="B46">
        <v>1</v>
      </c>
      <c r="C46" t="s">
        <v>108</v>
      </c>
      <c r="D46">
        <v>0</v>
      </c>
    </row>
    <row r="47" spans="1:4" x14ac:dyDescent="0.3">
      <c r="A47">
        <v>60</v>
      </c>
      <c r="B47">
        <v>1</v>
      </c>
      <c r="C47" t="s">
        <v>108</v>
      </c>
      <c r="D47">
        <v>0</v>
      </c>
    </row>
    <row r="48" spans="1:4" x14ac:dyDescent="0.3">
      <c r="A48">
        <v>61</v>
      </c>
      <c r="B48">
        <v>1</v>
      </c>
      <c r="C48" t="s">
        <v>108</v>
      </c>
      <c r="D48">
        <v>0</v>
      </c>
    </row>
    <row r="49" spans="1:4" x14ac:dyDescent="0.3">
      <c r="A49">
        <v>62</v>
      </c>
      <c r="B49">
        <v>1</v>
      </c>
      <c r="C49" t="s">
        <v>108</v>
      </c>
      <c r="D49">
        <v>0</v>
      </c>
    </row>
    <row r="50" spans="1:4" x14ac:dyDescent="0.3">
      <c r="A50">
        <v>63</v>
      </c>
      <c r="B50">
        <v>1</v>
      </c>
      <c r="C50" t="s">
        <v>108</v>
      </c>
      <c r="D50">
        <v>0</v>
      </c>
    </row>
    <row r="51" spans="1:4" x14ac:dyDescent="0.3">
      <c r="A51">
        <v>64</v>
      </c>
      <c r="B51">
        <v>1</v>
      </c>
      <c r="C51" t="s">
        <v>108</v>
      </c>
      <c r="D51">
        <v>0</v>
      </c>
    </row>
    <row r="52" spans="1:4" x14ac:dyDescent="0.3">
      <c r="A52">
        <v>65</v>
      </c>
      <c r="B52">
        <v>2</v>
      </c>
      <c r="C52" t="s">
        <v>93</v>
      </c>
      <c r="D52">
        <v>0.35</v>
      </c>
    </row>
    <row r="53" spans="1:4" x14ac:dyDescent="0.3">
      <c r="A53">
        <v>66</v>
      </c>
      <c r="B53">
        <v>2</v>
      </c>
      <c r="C53" t="s">
        <v>93</v>
      </c>
      <c r="D53">
        <v>0.35</v>
      </c>
    </row>
    <row r="54" spans="1:4" x14ac:dyDescent="0.3">
      <c r="A54">
        <v>67</v>
      </c>
      <c r="B54">
        <v>2</v>
      </c>
      <c r="C54" t="s">
        <v>93</v>
      </c>
      <c r="D54">
        <v>0.35</v>
      </c>
    </row>
    <row r="55" spans="1:4" x14ac:dyDescent="0.3">
      <c r="A55">
        <v>68</v>
      </c>
      <c r="B55">
        <v>2</v>
      </c>
      <c r="C55" t="s">
        <v>93</v>
      </c>
      <c r="D55">
        <v>0.35</v>
      </c>
    </row>
    <row r="56" spans="1:4" x14ac:dyDescent="0.3">
      <c r="A56">
        <v>69</v>
      </c>
      <c r="B56">
        <v>2</v>
      </c>
      <c r="C56" t="s">
        <v>93</v>
      </c>
      <c r="D56">
        <v>0.35</v>
      </c>
    </row>
    <row r="57" spans="1:4" x14ac:dyDescent="0.3">
      <c r="A57">
        <v>70</v>
      </c>
      <c r="B57">
        <v>3</v>
      </c>
      <c r="C57" t="s">
        <v>106</v>
      </c>
      <c r="D57">
        <v>0.6</v>
      </c>
    </row>
    <row r="58" spans="1:4" x14ac:dyDescent="0.3">
      <c r="A58">
        <v>71</v>
      </c>
      <c r="B58">
        <v>3</v>
      </c>
      <c r="C58" t="s">
        <v>106</v>
      </c>
      <c r="D58">
        <v>0.6</v>
      </c>
    </row>
    <row r="59" spans="1:4" x14ac:dyDescent="0.3">
      <c r="A59">
        <v>72</v>
      </c>
      <c r="B59">
        <v>3</v>
      </c>
      <c r="C59" t="s">
        <v>106</v>
      </c>
      <c r="D59">
        <v>0.6</v>
      </c>
    </row>
    <row r="60" spans="1:4" x14ac:dyDescent="0.3">
      <c r="A60">
        <v>73</v>
      </c>
      <c r="B60">
        <v>3</v>
      </c>
      <c r="C60" t="s">
        <v>106</v>
      </c>
      <c r="D60">
        <v>0.6</v>
      </c>
    </row>
    <row r="61" spans="1:4" x14ac:dyDescent="0.3">
      <c r="A61">
        <v>74</v>
      </c>
      <c r="B61">
        <v>3</v>
      </c>
      <c r="C61" t="s">
        <v>106</v>
      </c>
      <c r="D61">
        <v>0.6</v>
      </c>
    </row>
    <row r="62" spans="1:4" x14ac:dyDescent="0.3">
      <c r="A62">
        <v>75</v>
      </c>
      <c r="B62">
        <v>4</v>
      </c>
      <c r="C62" t="s">
        <v>105</v>
      </c>
      <c r="D62">
        <v>0.75</v>
      </c>
    </row>
    <row r="63" spans="1:4" x14ac:dyDescent="0.3">
      <c r="A63">
        <v>76</v>
      </c>
      <c r="B63">
        <v>4</v>
      </c>
      <c r="C63" t="s">
        <v>105</v>
      </c>
      <c r="D63">
        <v>0.75</v>
      </c>
    </row>
    <row r="64" spans="1:4" x14ac:dyDescent="0.3">
      <c r="A64">
        <v>77</v>
      </c>
      <c r="B64">
        <v>4</v>
      </c>
      <c r="C64" t="s">
        <v>105</v>
      </c>
      <c r="D64">
        <v>0.75</v>
      </c>
    </row>
    <row r="65" spans="1:4" x14ac:dyDescent="0.3">
      <c r="A65">
        <v>78</v>
      </c>
      <c r="B65">
        <v>4</v>
      </c>
      <c r="C65" t="s">
        <v>105</v>
      </c>
      <c r="D65">
        <v>0.75</v>
      </c>
    </row>
    <row r="66" spans="1:4" x14ac:dyDescent="0.3">
      <c r="A66">
        <v>79</v>
      </c>
      <c r="B66">
        <v>4</v>
      </c>
      <c r="C66" t="s">
        <v>105</v>
      </c>
      <c r="D66">
        <v>0.75</v>
      </c>
    </row>
    <row r="67" spans="1:4" x14ac:dyDescent="0.3">
      <c r="A67">
        <v>80</v>
      </c>
      <c r="B67">
        <v>4</v>
      </c>
      <c r="C67" t="s">
        <v>105</v>
      </c>
      <c r="D67">
        <v>0.75</v>
      </c>
    </row>
    <row r="68" spans="1:4" x14ac:dyDescent="0.3">
      <c r="A68">
        <v>81</v>
      </c>
      <c r="B68">
        <v>4</v>
      </c>
      <c r="C68" t="s">
        <v>105</v>
      </c>
      <c r="D68">
        <v>0.75</v>
      </c>
    </row>
    <row r="69" spans="1:4" x14ac:dyDescent="0.3">
      <c r="A69">
        <v>82</v>
      </c>
      <c r="B69">
        <v>4</v>
      </c>
      <c r="C69" t="s">
        <v>105</v>
      </c>
      <c r="D69">
        <v>0.75</v>
      </c>
    </row>
    <row r="70" spans="1:4" x14ac:dyDescent="0.3">
      <c r="A70">
        <v>83</v>
      </c>
      <c r="B70">
        <v>4</v>
      </c>
      <c r="C70" t="s">
        <v>105</v>
      </c>
      <c r="D70">
        <v>0.75</v>
      </c>
    </row>
    <row r="71" spans="1:4" x14ac:dyDescent="0.3">
      <c r="A71">
        <v>84</v>
      </c>
      <c r="B71">
        <v>4</v>
      </c>
      <c r="C71" t="s">
        <v>105</v>
      </c>
      <c r="D71">
        <v>0.75</v>
      </c>
    </row>
    <row r="72" spans="1:4" x14ac:dyDescent="0.3">
      <c r="A72">
        <v>85</v>
      </c>
      <c r="B72">
        <v>4</v>
      </c>
      <c r="C72" t="s">
        <v>105</v>
      </c>
      <c r="D72">
        <v>0.75</v>
      </c>
    </row>
    <row r="73" spans="1:4" x14ac:dyDescent="0.3">
      <c r="A73">
        <v>86</v>
      </c>
      <c r="B73">
        <v>4</v>
      </c>
      <c r="C73" t="s">
        <v>105</v>
      </c>
      <c r="D73">
        <v>0.75</v>
      </c>
    </row>
    <row r="74" spans="1:4" x14ac:dyDescent="0.3">
      <c r="A74">
        <v>87</v>
      </c>
      <c r="B74">
        <v>4</v>
      </c>
      <c r="C74" t="s">
        <v>105</v>
      </c>
      <c r="D74">
        <v>0.75</v>
      </c>
    </row>
    <row r="75" spans="1:4" x14ac:dyDescent="0.3">
      <c r="A75">
        <v>88</v>
      </c>
      <c r="B75">
        <v>4</v>
      </c>
      <c r="C75" t="s">
        <v>105</v>
      </c>
      <c r="D75">
        <v>0.75</v>
      </c>
    </row>
    <row r="76" spans="1:4" x14ac:dyDescent="0.3">
      <c r="A76">
        <v>89</v>
      </c>
      <c r="B76">
        <v>4</v>
      </c>
      <c r="C76" t="s">
        <v>105</v>
      </c>
      <c r="D76">
        <v>0.75</v>
      </c>
    </row>
    <row r="77" spans="1:4" x14ac:dyDescent="0.3">
      <c r="A77">
        <v>90</v>
      </c>
      <c r="B77">
        <v>4</v>
      </c>
      <c r="C77" t="s">
        <v>105</v>
      </c>
      <c r="D77">
        <v>0.75</v>
      </c>
    </row>
    <row r="78" spans="1:4" x14ac:dyDescent="0.3">
      <c r="A78">
        <v>91</v>
      </c>
      <c r="B78">
        <v>4</v>
      </c>
      <c r="C78" t="s">
        <v>105</v>
      </c>
      <c r="D78">
        <v>0.75</v>
      </c>
    </row>
    <row r="79" spans="1:4" x14ac:dyDescent="0.3">
      <c r="A79">
        <v>92</v>
      </c>
      <c r="B79">
        <v>4</v>
      </c>
      <c r="C79" t="s">
        <v>105</v>
      </c>
      <c r="D79">
        <v>0.75</v>
      </c>
    </row>
    <row r="80" spans="1:4" x14ac:dyDescent="0.3">
      <c r="A80">
        <v>93</v>
      </c>
      <c r="B80">
        <v>4</v>
      </c>
      <c r="C80" t="s">
        <v>105</v>
      </c>
      <c r="D80">
        <v>0.75</v>
      </c>
    </row>
    <row r="81" spans="1:4" x14ac:dyDescent="0.3">
      <c r="A81">
        <v>94</v>
      </c>
      <c r="B81">
        <v>4</v>
      </c>
      <c r="C81" t="s">
        <v>105</v>
      </c>
      <c r="D81">
        <v>0.75</v>
      </c>
    </row>
    <row r="82" spans="1:4" x14ac:dyDescent="0.3">
      <c r="A82">
        <v>95</v>
      </c>
      <c r="B82">
        <v>4</v>
      </c>
      <c r="C82" t="s">
        <v>105</v>
      </c>
      <c r="D82">
        <v>0.75</v>
      </c>
    </row>
    <row r="83" spans="1:4" x14ac:dyDescent="0.3">
      <c r="A83">
        <v>96</v>
      </c>
      <c r="B83">
        <v>4</v>
      </c>
      <c r="C83" t="s">
        <v>105</v>
      </c>
      <c r="D83">
        <v>0.75</v>
      </c>
    </row>
    <row r="84" spans="1:4" x14ac:dyDescent="0.3">
      <c r="A84">
        <v>97</v>
      </c>
      <c r="B84">
        <v>4</v>
      </c>
      <c r="C84" t="s">
        <v>105</v>
      </c>
      <c r="D84">
        <v>0.75</v>
      </c>
    </row>
    <row r="85" spans="1:4" x14ac:dyDescent="0.3">
      <c r="A85">
        <v>98</v>
      </c>
      <c r="B85">
        <v>4</v>
      </c>
      <c r="C85" t="s">
        <v>105</v>
      </c>
      <c r="D85">
        <v>0.75</v>
      </c>
    </row>
    <row r="86" spans="1:4" x14ac:dyDescent="0.3">
      <c r="A86">
        <v>99</v>
      </c>
      <c r="B86">
        <v>4</v>
      </c>
      <c r="C86" t="s">
        <v>105</v>
      </c>
      <c r="D86">
        <v>0.75</v>
      </c>
    </row>
    <row r="89" spans="1:4" x14ac:dyDescent="0.3">
      <c r="A89" t="s">
        <v>168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tint="4.9989318521683403E-2"/>
  </sheetPr>
  <dimension ref="A1:O37"/>
  <sheetViews>
    <sheetView workbookViewId="0"/>
  </sheetViews>
  <sheetFormatPr defaultColWidth="8.44140625" defaultRowHeight="13.8" x14ac:dyDescent="0.3"/>
  <cols>
    <col min="1" max="1" width="32.6640625" style="47" customWidth="1"/>
    <col min="2" max="2" width="8.44140625" style="47"/>
    <col min="3" max="11" width="8.6640625" style="47" bestFit="1" customWidth="1"/>
    <col min="12" max="13" width="9.88671875" style="47" bestFit="1" customWidth="1"/>
    <col min="14" max="256" width="8.44140625" style="47"/>
    <col min="257" max="257" width="32.6640625" style="47" customWidth="1"/>
    <col min="258" max="512" width="8.44140625" style="47"/>
    <col min="513" max="513" width="32.6640625" style="47" customWidth="1"/>
    <col min="514" max="768" width="8.44140625" style="47"/>
    <col min="769" max="769" width="32.6640625" style="47" customWidth="1"/>
    <col min="770" max="1024" width="8.44140625" style="47"/>
    <col min="1025" max="1025" width="32.6640625" style="47" customWidth="1"/>
    <col min="1026" max="1280" width="8.44140625" style="47"/>
    <col min="1281" max="1281" width="32.6640625" style="47" customWidth="1"/>
    <col min="1282" max="1536" width="8.44140625" style="47"/>
    <col min="1537" max="1537" width="32.6640625" style="47" customWidth="1"/>
    <col min="1538" max="1792" width="8.44140625" style="47"/>
    <col min="1793" max="1793" width="32.6640625" style="47" customWidth="1"/>
    <col min="1794" max="2048" width="8.44140625" style="47"/>
    <col min="2049" max="2049" width="32.6640625" style="47" customWidth="1"/>
    <col min="2050" max="2304" width="8.44140625" style="47"/>
    <col min="2305" max="2305" width="32.6640625" style="47" customWidth="1"/>
    <col min="2306" max="2560" width="8.44140625" style="47"/>
    <col min="2561" max="2561" width="32.6640625" style="47" customWidth="1"/>
    <col min="2562" max="2816" width="8.44140625" style="47"/>
    <col min="2817" max="2817" width="32.6640625" style="47" customWidth="1"/>
    <col min="2818" max="3072" width="8.44140625" style="47"/>
    <col min="3073" max="3073" width="32.6640625" style="47" customWidth="1"/>
    <col min="3074" max="3328" width="8.44140625" style="47"/>
    <col min="3329" max="3329" width="32.6640625" style="47" customWidth="1"/>
    <col min="3330" max="3584" width="8.44140625" style="47"/>
    <col min="3585" max="3585" width="32.6640625" style="47" customWidth="1"/>
    <col min="3586" max="3840" width="8.44140625" style="47"/>
    <col min="3841" max="3841" width="32.6640625" style="47" customWidth="1"/>
    <col min="3842" max="4096" width="8.44140625" style="47"/>
    <col min="4097" max="4097" width="32.6640625" style="47" customWidth="1"/>
    <col min="4098" max="4352" width="8.44140625" style="47"/>
    <col min="4353" max="4353" width="32.6640625" style="47" customWidth="1"/>
    <col min="4354" max="4608" width="8.44140625" style="47"/>
    <col min="4609" max="4609" width="32.6640625" style="47" customWidth="1"/>
    <col min="4610" max="4864" width="8.44140625" style="47"/>
    <col min="4865" max="4865" width="32.6640625" style="47" customWidth="1"/>
    <col min="4866" max="5120" width="8.44140625" style="47"/>
    <col min="5121" max="5121" width="32.6640625" style="47" customWidth="1"/>
    <col min="5122" max="5376" width="8.44140625" style="47"/>
    <col min="5377" max="5377" width="32.6640625" style="47" customWidth="1"/>
    <col min="5378" max="5632" width="8.44140625" style="47"/>
    <col min="5633" max="5633" width="32.6640625" style="47" customWidth="1"/>
    <col min="5634" max="5888" width="8.44140625" style="47"/>
    <col min="5889" max="5889" width="32.6640625" style="47" customWidth="1"/>
    <col min="5890" max="6144" width="8.44140625" style="47"/>
    <col min="6145" max="6145" width="32.6640625" style="47" customWidth="1"/>
    <col min="6146" max="6400" width="8.44140625" style="47"/>
    <col min="6401" max="6401" width="32.6640625" style="47" customWidth="1"/>
    <col min="6402" max="6656" width="8.44140625" style="47"/>
    <col min="6657" max="6657" width="32.6640625" style="47" customWidth="1"/>
    <col min="6658" max="6912" width="8.44140625" style="47"/>
    <col min="6913" max="6913" width="32.6640625" style="47" customWidth="1"/>
    <col min="6914" max="7168" width="8.44140625" style="47"/>
    <col min="7169" max="7169" width="32.6640625" style="47" customWidth="1"/>
    <col min="7170" max="7424" width="8.44140625" style="47"/>
    <col min="7425" max="7425" width="32.6640625" style="47" customWidth="1"/>
    <col min="7426" max="7680" width="8.44140625" style="47"/>
    <col min="7681" max="7681" width="32.6640625" style="47" customWidth="1"/>
    <col min="7682" max="7936" width="8.44140625" style="47"/>
    <col min="7937" max="7937" width="32.6640625" style="47" customWidth="1"/>
    <col min="7938" max="8192" width="8.44140625" style="47"/>
    <col min="8193" max="8193" width="32.6640625" style="47" customWidth="1"/>
    <col min="8194" max="8448" width="8.44140625" style="47"/>
    <col min="8449" max="8449" width="32.6640625" style="47" customWidth="1"/>
    <col min="8450" max="8704" width="8.44140625" style="47"/>
    <col min="8705" max="8705" width="32.6640625" style="47" customWidth="1"/>
    <col min="8706" max="8960" width="8.44140625" style="47"/>
    <col min="8961" max="8961" width="32.6640625" style="47" customWidth="1"/>
    <col min="8962" max="9216" width="8.44140625" style="47"/>
    <col min="9217" max="9217" width="32.6640625" style="47" customWidth="1"/>
    <col min="9218" max="9472" width="8.44140625" style="47"/>
    <col min="9473" max="9473" width="32.6640625" style="47" customWidth="1"/>
    <col min="9474" max="9728" width="8.44140625" style="47"/>
    <col min="9729" max="9729" width="32.6640625" style="47" customWidth="1"/>
    <col min="9730" max="9984" width="8.44140625" style="47"/>
    <col min="9985" max="9985" width="32.6640625" style="47" customWidth="1"/>
    <col min="9986" max="10240" width="8.44140625" style="47"/>
    <col min="10241" max="10241" width="32.6640625" style="47" customWidth="1"/>
    <col min="10242" max="10496" width="8.44140625" style="47"/>
    <col min="10497" max="10497" width="32.6640625" style="47" customWidth="1"/>
    <col min="10498" max="10752" width="8.44140625" style="47"/>
    <col min="10753" max="10753" width="32.6640625" style="47" customWidth="1"/>
    <col min="10754" max="11008" width="8.44140625" style="47"/>
    <col min="11009" max="11009" width="32.6640625" style="47" customWidth="1"/>
    <col min="11010" max="11264" width="8.44140625" style="47"/>
    <col min="11265" max="11265" width="32.6640625" style="47" customWidth="1"/>
    <col min="11266" max="11520" width="8.44140625" style="47"/>
    <col min="11521" max="11521" width="32.6640625" style="47" customWidth="1"/>
    <col min="11522" max="11776" width="8.44140625" style="47"/>
    <col min="11777" max="11777" width="32.6640625" style="47" customWidth="1"/>
    <col min="11778" max="12032" width="8.44140625" style="47"/>
    <col min="12033" max="12033" width="32.6640625" style="47" customWidth="1"/>
    <col min="12034" max="12288" width="8.44140625" style="47"/>
    <col min="12289" max="12289" width="32.6640625" style="47" customWidth="1"/>
    <col min="12290" max="12544" width="8.44140625" style="47"/>
    <col min="12545" max="12545" width="32.6640625" style="47" customWidth="1"/>
    <col min="12546" max="12800" width="8.44140625" style="47"/>
    <col min="12801" max="12801" width="32.6640625" style="47" customWidth="1"/>
    <col min="12802" max="13056" width="8.44140625" style="47"/>
    <col min="13057" max="13057" width="32.6640625" style="47" customWidth="1"/>
    <col min="13058" max="13312" width="8.44140625" style="47"/>
    <col min="13313" max="13313" width="32.6640625" style="47" customWidth="1"/>
    <col min="13314" max="13568" width="8.44140625" style="47"/>
    <col min="13569" max="13569" width="32.6640625" style="47" customWidth="1"/>
    <col min="13570" max="13824" width="8.44140625" style="47"/>
    <col min="13825" max="13825" width="32.6640625" style="47" customWidth="1"/>
    <col min="13826" max="14080" width="8.44140625" style="47"/>
    <col min="14081" max="14081" width="32.6640625" style="47" customWidth="1"/>
    <col min="14082" max="14336" width="8.44140625" style="47"/>
    <col min="14337" max="14337" width="32.6640625" style="47" customWidth="1"/>
    <col min="14338" max="14592" width="8.44140625" style="47"/>
    <col min="14593" max="14593" width="32.6640625" style="47" customWidth="1"/>
    <col min="14594" max="14848" width="8.44140625" style="47"/>
    <col min="14849" max="14849" width="32.6640625" style="47" customWidth="1"/>
    <col min="14850" max="15104" width="8.44140625" style="47"/>
    <col min="15105" max="15105" width="32.6640625" style="47" customWidth="1"/>
    <col min="15106" max="15360" width="8.44140625" style="47"/>
    <col min="15361" max="15361" width="32.6640625" style="47" customWidth="1"/>
    <col min="15362" max="15616" width="8.44140625" style="47"/>
    <col min="15617" max="15617" width="32.6640625" style="47" customWidth="1"/>
    <col min="15618" max="15872" width="8.44140625" style="47"/>
    <col min="15873" max="15873" width="32.6640625" style="47" customWidth="1"/>
    <col min="15874" max="16128" width="8.44140625" style="47"/>
    <col min="16129" max="16129" width="32.6640625" style="47" customWidth="1"/>
    <col min="16130" max="16384" width="8.44140625" style="47"/>
  </cols>
  <sheetData>
    <row r="1" spans="1:15" ht="15" customHeight="1" x14ac:dyDescent="0.3">
      <c r="A1" s="50"/>
    </row>
    <row r="2" spans="1:15" ht="15" customHeight="1" thickBot="1" x14ac:dyDescent="0.35"/>
    <row r="3" spans="1:15" ht="15" customHeight="1" thickBot="1" x14ac:dyDescent="0.35">
      <c r="C3" s="112">
        <v>0.122</v>
      </c>
      <c r="D3" s="113">
        <v>0.14299999999999999</v>
      </c>
      <c r="E3" s="113">
        <v>0.16400000000000001</v>
      </c>
      <c r="F3" s="113">
        <v>0.23899999999999999</v>
      </c>
      <c r="G3" s="113">
        <v>0.36599999999999999</v>
      </c>
      <c r="H3" s="113">
        <v>0.67300000000000004</v>
      </c>
      <c r="I3" s="113">
        <v>1.0649999999999999</v>
      </c>
      <c r="J3" s="113">
        <v>1.2989999999999999</v>
      </c>
      <c r="K3" s="113">
        <v>2.21</v>
      </c>
      <c r="L3" s="113">
        <v>5.157</v>
      </c>
      <c r="M3" s="113">
        <v>19.488</v>
      </c>
    </row>
    <row r="4" spans="1:15" ht="15" customHeight="1" x14ac:dyDescent="0.3">
      <c r="B4" s="47" t="s">
        <v>54</v>
      </c>
      <c r="C4" s="47" t="s">
        <v>101</v>
      </c>
      <c r="D4" s="47" t="s">
        <v>100</v>
      </c>
      <c r="E4" s="47" t="s">
        <v>99</v>
      </c>
      <c r="F4" s="47" t="s">
        <v>98</v>
      </c>
      <c r="G4" s="47" t="s">
        <v>97</v>
      </c>
      <c r="H4" s="47" t="s">
        <v>96</v>
      </c>
      <c r="I4" s="47" t="s">
        <v>95</v>
      </c>
      <c r="J4" s="47" t="s">
        <v>94</v>
      </c>
      <c r="K4" s="47" t="s">
        <v>93</v>
      </c>
      <c r="L4" s="47" t="s">
        <v>106</v>
      </c>
      <c r="M4" s="47" t="s">
        <v>105</v>
      </c>
    </row>
    <row r="5" spans="1:15" ht="15" customHeight="1" x14ac:dyDescent="0.3">
      <c r="B5" s="51">
        <v>10000</v>
      </c>
      <c r="C5" s="50">
        <f t="shared" ref="C5:M14" si="0">(C$3*$B5)/1000</f>
        <v>1.22</v>
      </c>
      <c r="D5" s="50">
        <f t="shared" si="0"/>
        <v>1.4299999999999997</v>
      </c>
      <c r="E5" s="50">
        <f t="shared" si="0"/>
        <v>1.64</v>
      </c>
      <c r="F5" s="50">
        <f t="shared" si="0"/>
        <v>2.39</v>
      </c>
      <c r="G5" s="50">
        <f t="shared" si="0"/>
        <v>3.66</v>
      </c>
      <c r="H5" s="50">
        <f t="shared" si="0"/>
        <v>6.73</v>
      </c>
      <c r="I5" s="50">
        <f t="shared" si="0"/>
        <v>10.65</v>
      </c>
      <c r="J5" s="50">
        <f t="shared" si="0"/>
        <v>12.99</v>
      </c>
      <c r="K5" s="50">
        <f t="shared" si="0"/>
        <v>22.1</v>
      </c>
      <c r="L5" s="50">
        <f t="shared" si="0"/>
        <v>51.57</v>
      </c>
      <c r="M5" s="50">
        <f t="shared" si="0"/>
        <v>194.88</v>
      </c>
      <c r="O5" s="52"/>
    </row>
    <row r="6" spans="1:15" ht="15" customHeight="1" x14ac:dyDescent="0.3">
      <c r="B6" s="51">
        <v>20000</v>
      </c>
      <c r="C6" s="50">
        <f t="shared" si="0"/>
        <v>2.44</v>
      </c>
      <c r="D6" s="50">
        <f t="shared" si="0"/>
        <v>2.8599999999999994</v>
      </c>
      <c r="E6" s="50">
        <f t="shared" si="0"/>
        <v>3.28</v>
      </c>
      <c r="F6" s="50">
        <f t="shared" si="0"/>
        <v>4.78</v>
      </c>
      <c r="G6" s="50">
        <f t="shared" si="0"/>
        <v>7.32</v>
      </c>
      <c r="H6" s="50">
        <f t="shared" si="0"/>
        <v>13.46</v>
      </c>
      <c r="I6" s="50">
        <f t="shared" si="0"/>
        <v>21.3</v>
      </c>
      <c r="J6" s="50">
        <f t="shared" si="0"/>
        <v>25.98</v>
      </c>
      <c r="K6" s="50">
        <f t="shared" si="0"/>
        <v>44.2</v>
      </c>
      <c r="L6" s="50">
        <f t="shared" si="0"/>
        <v>103.14</v>
      </c>
      <c r="M6" s="50">
        <f t="shared" si="0"/>
        <v>389.76</v>
      </c>
    </row>
    <row r="7" spans="1:15" ht="15" customHeight="1" x14ac:dyDescent="0.3">
      <c r="B7" s="51">
        <v>30000</v>
      </c>
      <c r="C7" s="50">
        <f t="shared" si="0"/>
        <v>3.66</v>
      </c>
      <c r="D7" s="50">
        <f t="shared" si="0"/>
        <v>4.29</v>
      </c>
      <c r="E7" s="50">
        <f t="shared" si="0"/>
        <v>4.92</v>
      </c>
      <c r="F7" s="50">
        <f t="shared" si="0"/>
        <v>7.17</v>
      </c>
      <c r="G7" s="50">
        <f t="shared" si="0"/>
        <v>10.98</v>
      </c>
      <c r="H7" s="50">
        <f t="shared" si="0"/>
        <v>20.190000000000001</v>
      </c>
      <c r="I7" s="50">
        <f t="shared" si="0"/>
        <v>31.95</v>
      </c>
      <c r="J7" s="50">
        <f t="shared" si="0"/>
        <v>38.97</v>
      </c>
      <c r="K7" s="50">
        <f t="shared" si="0"/>
        <v>66.3</v>
      </c>
      <c r="L7" s="50">
        <f t="shared" si="0"/>
        <v>154.71</v>
      </c>
      <c r="M7" s="50">
        <f t="shared" si="0"/>
        <v>584.64</v>
      </c>
    </row>
    <row r="8" spans="1:15" ht="15" customHeight="1" x14ac:dyDescent="0.3">
      <c r="B8" s="51">
        <v>40000</v>
      </c>
      <c r="C8" s="50">
        <f t="shared" si="0"/>
        <v>4.88</v>
      </c>
      <c r="D8" s="50">
        <f t="shared" si="0"/>
        <v>5.7199999999999989</v>
      </c>
      <c r="E8" s="50">
        <f t="shared" si="0"/>
        <v>6.56</v>
      </c>
      <c r="F8" s="50">
        <f t="shared" si="0"/>
        <v>9.56</v>
      </c>
      <c r="G8" s="50">
        <f t="shared" si="0"/>
        <v>14.64</v>
      </c>
      <c r="H8" s="50">
        <f t="shared" si="0"/>
        <v>26.92</v>
      </c>
      <c r="I8" s="50">
        <f t="shared" si="0"/>
        <v>42.6</v>
      </c>
      <c r="J8" s="50">
        <f t="shared" si="0"/>
        <v>51.96</v>
      </c>
      <c r="K8" s="50">
        <f t="shared" si="0"/>
        <v>88.4</v>
      </c>
      <c r="L8" s="50">
        <f t="shared" si="0"/>
        <v>206.28</v>
      </c>
      <c r="M8" s="50">
        <f t="shared" si="0"/>
        <v>779.52</v>
      </c>
    </row>
    <row r="9" spans="1:15" ht="15" customHeight="1" x14ac:dyDescent="0.3">
      <c r="B9" s="51">
        <v>50000</v>
      </c>
      <c r="C9" s="50">
        <f t="shared" si="0"/>
        <v>6.1</v>
      </c>
      <c r="D9" s="50">
        <f t="shared" si="0"/>
        <v>7.1499999999999995</v>
      </c>
      <c r="E9" s="50">
        <f t="shared" si="0"/>
        <v>8.1999999999999993</v>
      </c>
      <c r="F9" s="50">
        <f t="shared" si="0"/>
        <v>11.95</v>
      </c>
      <c r="G9" s="50">
        <f t="shared" si="0"/>
        <v>18.3</v>
      </c>
      <c r="H9" s="50">
        <f t="shared" si="0"/>
        <v>33.65</v>
      </c>
      <c r="I9" s="50">
        <f t="shared" si="0"/>
        <v>53.25</v>
      </c>
      <c r="J9" s="50">
        <f t="shared" si="0"/>
        <v>64.95</v>
      </c>
      <c r="K9" s="50">
        <f t="shared" si="0"/>
        <v>110.5</v>
      </c>
      <c r="L9" s="50">
        <f t="shared" si="0"/>
        <v>257.85000000000002</v>
      </c>
      <c r="M9" s="50">
        <f t="shared" si="0"/>
        <v>974.4</v>
      </c>
    </row>
    <row r="10" spans="1:15" ht="15" customHeight="1" x14ac:dyDescent="0.3">
      <c r="B10" s="51">
        <v>60000</v>
      </c>
      <c r="C10" s="50">
        <f t="shared" si="0"/>
        <v>7.32</v>
      </c>
      <c r="D10" s="50">
        <f t="shared" si="0"/>
        <v>8.58</v>
      </c>
      <c r="E10" s="50">
        <f t="shared" si="0"/>
        <v>9.84</v>
      </c>
      <c r="F10" s="50">
        <f t="shared" si="0"/>
        <v>14.34</v>
      </c>
      <c r="G10" s="50">
        <f t="shared" si="0"/>
        <v>21.96</v>
      </c>
      <c r="H10" s="50">
        <f t="shared" si="0"/>
        <v>40.380000000000003</v>
      </c>
      <c r="I10" s="50">
        <f t="shared" si="0"/>
        <v>63.9</v>
      </c>
      <c r="J10" s="50">
        <f t="shared" si="0"/>
        <v>77.94</v>
      </c>
      <c r="K10" s="50">
        <f t="shared" si="0"/>
        <v>132.6</v>
      </c>
      <c r="L10" s="50">
        <f t="shared" si="0"/>
        <v>309.42</v>
      </c>
      <c r="M10" s="50">
        <f t="shared" si="0"/>
        <v>1169.28</v>
      </c>
    </row>
    <row r="11" spans="1:15" ht="15" customHeight="1" x14ac:dyDescent="0.3">
      <c r="B11" s="51">
        <v>70000</v>
      </c>
      <c r="C11" s="50">
        <f t="shared" si="0"/>
        <v>8.5399999999999991</v>
      </c>
      <c r="D11" s="50">
        <f t="shared" si="0"/>
        <v>10.01</v>
      </c>
      <c r="E11" s="50">
        <f t="shared" si="0"/>
        <v>11.48</v>
      </c>
      <c r="F11" s="50">
        <f t="shared" si="0"/>
        <v>16.73</v>
      </c>
      <c r="G11" s="50">
        <f t="shared" si="0"/>
        <v>25.62</v>
      </c>
      <c r="H11" s="50">
        <f t="shared" si="0"/>
        <v>47.11</v>
      </c>
      <c r="I11" s="50">
        <f t="shared" si="0"/>
        <v>74.55</v>
      </c>
      <c r="J11" s="50">
        <f t="shared" si="0"/>
        <v>90.93</v>
      </c>
      <c r="K11" s="50">
        <f t="shared" si="0"/>
        <v>154.69999999999999</v>
      </c>
      <c r="L11" s="50">
        <f t="shared" si="0"/>
        <v>360.99</v>
      </c>
      <c r="M11" s="50">
        <f t="shared" si="0"/>
        <v>1364.16</v>
      </c>
    </row>
    <row r="12" spans="1:15" ht="15" customHeight="1" x14ac:dyDescent="0.3">
      <c r="B12" s="51">
        <v>80000</v>
      </c>
      <c r="C12" s="50">
        <f t="shared" si="0"/>
        <v>9.76</v>
      </c>
      <c r="D12" s="50">
        <f t="shared" si="0"/>
        <v>11.439999999999998</v>
      </c>
      <c r="E12" s="50">
        <f t="shared" si="0"/>
        <v>13.12</v>
      </c>
      <c r="F12" s="50">
        <f t="shared" si="0"/>
        <v>19.12</v>
      </c>
      <c r="G12" s="50">
        <f t="shared" si="0"/>
        <v>29.28</v>
      </c>
      <c r="H12" s="50">
        <f t="shared" si="0"/>
        <v>53.84</v>
      </c>
      <c r="I12" s="50">
        <f t="shared" si="0"/>
        <v>85.2</v>
      </c>
      <c r="J12" s="50">
        <f t="shared" si="0"/>
        <v>103.92</v>
      </c>
      <c r="K12" s="50">
        <f t="shared" si="0"/>
        <v>176.8</v>
      </c>
      <c r="L12" s="50">
        <f t="shared" si="0"/>
        <v>412.56</v>
      </c>
      <c r="M12" s="50">
        <f t="shared" si="0"/>
        <v>1559.04</v>
      </c>
    </row>
    <row r="13" spans="1:15" ht="15" customHeight="1" x14ac:dyDescent="0.3">
      <c r="B13" s="51">
        <v>90000</v>
      </c>
      <c r="C13" s="50">
        <f t="shared" si="0"/>
        <v>10.98</v>
      </c>
      <c r="D13" s="50">
        <f t="shared" si="0"/>
        <v>12.869999999999997</v>
      </c>
      <c r="E13" s="50">
        <f t="shared" si="0"/>
        <v>14.76</v>
      </c>
      <c r="F13" s="50">
        <f t="shared" si="0"/>
        <v>21.51</v>
      </c>
      <c r="G13" s="50">
        <f t="shared" si="0"/>
        <v>32.94</v>
      </c>
      <c r="H13" s="50">
        <f t="shared" si="0"/>
        <v>60.570000000000007</v>
      </c>
      <c r="I13" s="50">
        <f t="shared" si="0"/>
        <v>95.85</v>
      </c>
      <c r="J13" s="50">
        <f t="shared" si="0"/>
        <v>116.91</v>
      </c>
      <c r="K13" s="50">
        <f t="shared" si="0"/>
        <v>198.9</v>
      </c>
      <c r="L13" s="50">
        <f t="shared" si="0"/>
        <v>464.13</v>
      </c>
      <c r="M13" s="50">
        <f t="shared" si="0"/>
        <v>1753.92</v>
      </c>
    </row>
    <row r="14" spans="1:15" ht="15" customHeight="1" x14ac:dyDescent="0.3">
      <c r="B14" s="51">
        <v>100000</v>
      </c>
      <c r="C14" s="50">
        <f t="shared" si="0"/>
        <v>12.2</v>
      </c>
      <c r="D14" s="50">
        <f t="shared" si="0"/>
        <v>14.299999999999999</v>
      </c>
      <c r="E14" s="50">
        <f t="shared" si="0"/>
        <v>16.399999999999999</v>
      </c>
      <c r="F14" s="50">
        <f t="shared" si="0"/>
        <v>23.9</v>
      </c>
      <c r="G14" s="50">
        <f t="shared" si="0"/>
        <v>36.6</v>
      </c>
      <c r="H14" s="50">
        <f t="shared" si="0"/>
        <v>67.3</v>
      </c>
      <c r="I14" s="50">
        <f t="shared" si="0"/>
        <v>106.5</v>
      </c>
      <c r="J14" s="50">
        <f t="shared" si="0"/>
        <v>129.9</v>
      </c>
      <c r="K14" s="50">
        <f t="shared" si="0"/>
        <v>221</v>
      </c>
      <c r="L14" s="50">
        <f t="shared" si="0"/>
        <v>515.70000000000005</v>
      </c>
      <c r="M14" s="50">
        <f t="shared" si="0"/>
        <v>1948.8</v>
      </c>
      <c r="N14" s="52"/>
    </row>
    <row r="15" spans="1:15" ht="15" customHeight="1" x14ac:dyDescent="0.3">
      <c r="B15" s="51">
        <v>110000</v>
      </c>
      <c r="C15" s="50">
        <f t="shared" ref="C15:M24" si="1">(C$3*$B15)/1000</f>
        <v>13.42</v>
      </c>
      <c r="D15" s="50">
        <f t="shared" si="1"/>
        <v>15.729999999999999</v>
      </c>
      <c r="E15" s="50">
        <f t="shared" si="1"/>
        <v>18.04</v>
      </c>
      <c r="F15" s="50">
        <f t="shared" si="1"/>
        <v>26.29</v>
      </c>
      <c r="G15" s="50">
        <f t="shared" si="1"/>
        <v>40.26</v>
      </c>
      <c r="H15" s="50">
        <f t="shared" si="1"/>
        <v>74.03</v>
      </c>
      <c r="I15" s="50">
        <f t="shared" si="1"/>
        <v>117.15</v>
      </c>
      <c r="J15" s="50">
        <f t="shared" si="1"/>
        <v>142.88999999999999</v>
      </c>
      <c r="K15" s="50">
        <f t="shared" si="1"/>
        <v>243.1</v>
      </c>
      <c r="L15" s="50">
        <f t="shared" si="1"/>
        <v>567.27</v>
      </c>
      <c r="M15" s="50">
        <f t="shared" si="1"/>
        <v>2143.6799999999998</v>
      </c>
    </row>
    <row r="16" spans="1:15" ht="15" customHeight="1" x14ac:dyDescent="0.3">
      <c r="B16" s="51">
        <v>120000</v>
      </c>
      <c r="C16" s="50">
        <f t="shared" si="1"/>
        <v>14.64</v>
      </c>
      <c r="D16" s="50">
        <f t="shared" si="1"/>
        <v>17.16</v>
      </c>
      <c r="E16" s="50">
        <f t="shared" si="1"/>
        <v>19.68</v>
      </c>
      <c r="F16" s="50">
        <f t="shared" si="1"/>
        <v>28.68</v>
      </c>
      <c r="G16" s="50">
        <f t="shared" si="1"/>
        <v>43.92</v>
      </c>
      <c r="H16" s="50">
        <f t="shared" si="1"/>
        <v>80.760000000000005</v>
      </c>
      <c r="I16" s="50">
        <f t="shared" si="1"/>
        <v>127.8</v>
      </c>
      <c r="J16" s="50">
        <f t="shared" si="1"/>
        <v>155.88</v>
      </c>
      <c r="K16" s="50">
        <f t="shared" si="1"/>
        <v>265.2</v>
      </c>
      <c r="L16" s="50">
        <f t="shared" si="1"/>
        <v>618.84</v>
      </c>
      <c r="M16" s="50">
        <f t="shared" si="1"/>
        <v>2338.56</v>
      </c>
    </row>
    <row r="17" spans="1:14" ht="15" customHeight="1" x14ac:dyDescent="0.3">
      <c r="B17" s="51">
        <v>130000</v>
      </c>
      <c r="C17" s="50">
        <f t="shared" si="1"/>
        <v>15.86</v>
      </c>
      <c r="D17" s="50">
        <f t="shared" si="1"/>
        <v>18.59</v>
      </c>
      <c r="E17" s="50">
        <f t="shared" si="1"/>
        <v>21.32</v>
      </c>
      <c r="F17" s="50">
        <f t="shared" si="1"/>
        <v>31.07</v>
      </c>
      <c r="G17" s="50">
        <f t="shared" si="1"/>
        <v>47.58</v>
      </c>
      <c r="H17" s="50">
        <f t="shared" si="1"/>
        <v>87.49</v>
      </c>
      <c r="I17" s="50">
        <f t="shared" si="1"/>
        <v>138.44999999999999</v>
      </c>
      <c r="J17" s="50">
        <f t="shared" si="1"/>
        <v>168.87</v>
      </c>
      <c r="K17" s="50">
        <f t="shared" si="1"/>
        <v>287.3</v>
      </c>
      <c r="L17" s="50">
        <f t="shared" si="1"/>
        <v>670.41</v>
      </c>
      <c r="M17" s="50">
        <f t="shared" si="1"/>
        <v>2533.44</v>
      </c>
      <c r="N17" s="52"/>
    </row>
    <row r="18" spans="1:14" ht="15" customHeight="1" x14ac:dyDescent="0.3">
      <c r="B18" s="51">
        <v>140000</v>
      </c>
      <c r="C18" s="50">
        <f t="shared" si="1"/>
        <v>17.079999999999998</v>
      </c>
      <c r="D18" s="50">
        <f t="shared" si="1"/>
        <v>20.02</v>
      </c>
      <c r="E18" s="50">
        <f t="shared" si="1"/>
        <v>22.96</v>
      </c>
      <c r="F18" s="50">
        <f t="shared" si="1"/>
        <v>33.46</v>
      </c>
      <c r="G18" s="50">
        <f t="shared" si="1"/>
        <v>51.24</v>
      </c>
      <c r="H18" s="50">
        <f t="shared" si="1"/>
        <v>94.22</v>
      </c>
      <c r="I18" s="50">
        <f t="shared" si="1"/>
        <v>149.1</v>
      </c>
      <c r="J18" s="50">
        <f t="shared" si="1"/>
        <v>181.86</v>
      </c>
      <c r="K18" s="50">
        <f t="shared" si="1"/>
        <v>309.39999999999998</v>
      </c>
      <c r="L18" s="50">
        <f t="shared" si="1"/>
        <v>721.98</v>
      </c>
      <c r="M18" s="50">
        <f t="shared" si="1"/>
        <v>2728.32</v>
      </c>
    </row>
    <row r="19" spans="1:14" ht="15" customHeight="1" thickBot="1" x14ac:dyDescent="0.35">
      <c r="B19" s="51">
        <v>150000</v>
      </c>
      <c r="C19" s="50">
        <f t="shared" si="1"/>
        <v>18.3</v>
      </c>
      <c r="D19" s="50">
        <f t="shared" si="1"/>
        <v>21.45</v>
      </c>
      <c r="E19" s="50">
        <f t="shared" si="1"/>
        <v>24.6</v>
      </c>
      <c r="F19" s="50">
        <f t="shared" si="1"/>
        <v>35.85</v>
      </c>
      <c r="G19" s="50">
        <f t="shared" si="1"/>
        <v>54.9</v>
      </c>
      <c r="H19" s="50">
        <f t="shared" si="1"/>
        <v>100.95</v>
      </c>
      <c r="I19" s="50">
        <f t="shared" si="1"/>
        <v>159.75</v>
      </c>
      <c r="J19" s="50">
        <f t="shared" si="1"/>
        <v>194.85</v>
      </c>
      <c r="K19" s="50">
        <f t="shared" si="1"/>
        <v>331.5</v>
      </c>
      <c r="L19" s="50">
        <f t="shared" si="1"/>
        <v>773.55</v>
      </c>
      <c r="M19" s="50">
        <f t="shared" si="1"/>
        <v>2923.2</v>
      </c>
    </row>
    <row r="20" spans="1:14" s="48" customFormat="1" ht="15" customHeight="1" thickTop="1" x14ac:dyDescent="0.3">
      <c r="A20" s="172" t="s">
        <v>104</v>
      </c>
      <c r="B20" s="49">
        <v>160000</v>
      </c>
      <c r="C20" s="142">
        <f t="shared" si="1"/>
        <v>19.52</v>
      </c>
      <c r="D20" s="142">
        <f t="shared" si="1"/>
        <v>22.879999999999995</v>
      </c>
      <c r="E20" s="142">
        <f t="shared" si="1"/>
        <v>26.24</v>
      </c>
      <c r="F20" s="142">
        <f t="shared" si="1"/>
        <v>38.24</v>
      </c>
      <c r="G20" s="142">
        <f t="shared" si="1"/>
        <v>58.56</v>
      </c>
      <c r="H20" s="142">
        <f t="shared" si="1"/>
        <v>107.68</v>
      </c>
      <c r="I20" s="142">
        <f t="shared" si="1"/>
        <v>170.4</v>
      </c>
      <c r="J20" s="142">
        <f t="shared" si="1"/>
        <v>207.84</v>
      </c>
      <c r="K20" s="142">
        <f t="shared" si="1"/>
        <v>353.6</v>
      </c>
      <c r="L20" s="142">
        <f t="shared" si="1"/>
        <v>825.12</v>
      </c>
      <c r="M20" s="142">
        <f t="shared" si="1"/>
        <v>3118.08</v>
      </c>
    </row>
    <row r="21" spans="1:14" s="48" customFormat="1" ht="15" customHeight="1" x14ac:dyDescent="0.3">
      <c r="A21" s="173"/>
      <c r="B21" s="49">
        <v>170000</v>
      </c>
      <c r="C21" s="142">
        <f t="shared" si="1"/>
        <v>20.74</v>
      </c>
      <c r="D21" s="142">
        <f t="shared" si="1"/>
        <v>24.309999999999995</v>
      </c>
      <c r="E21" s="142">
        <f t="shared" si="1"/>
        <v>27.88</v>
      </c>
      <c r="F21" s="142">
        <f t="shared" si="1"/>
        <v>40.630000000000003</v>
      </c>
      <c r="G21" s="142">
        <f t="shared" si="1"/>
        <v>62.22</v>
      </c>
      <c r="H21" s="142">
        <f t="shared" si="1"/>
        <v>114.41</v>
      </c>
      <c r="I21" s="142">
        <f t="shared" si="1"/>
        <v>181.05</v>
      </c>
      <c r="J21" s="142">
        <f t="shared" si="1"/>
        <v>220.83</v>
      </c>
      <c r="K21" s="142">
        <f t="shared" si="1"/>
        <v>375.7</v>
      </c>
      <c r="L21" s="142">
        <f t="shared" si="1"/>
        <v>876.69</v>
      </c>
      <c r="M21" s="142">
        <f t="shared" si="1"/>
        <v>3312.96</v>
      </c>
    </row>
    <row r="22" spans="1:14" s="48" customFormat="1" ht="15" customHeight="1" thickBot="1" x14ac:dyDescent="0.35">
      <c r="A22" s="174"/>
      <c r="B22" s="49">
        <v>180000</v>
      </c>
      <c r="C22" s="142">
        <f t="shared" si="1"/>
        <v>21.96</v>
      </c>
      <c r="D22" s="142">
        <f t="shared" si="1"/>
        <v>25.739999999999995</v>
      </c>
      <c r="E22" s="142">
        <f t="shared" si="1"/>
        <v>29.52</v>
      </c>
      <c r="F22" s="142">
        <f t="shared" si="1"/>
        <v>43.02</v>
      </c>
      <c r="G22" s="142">
        <f t="shared" si="1"/>
        <v>65.88</v>
      </c>
      <c r="H22" s="142">
        <f t="shared" si="1"/>
        <v>121.14000000000001</v>
      </c>
      <c r="I22" s="142">
        <f t="shared" si="1"/>
        <v>191.7</v>
      </c>
      <c r="J22" s="142">
        <f t="shared" si="1"/>
        <v>233.82</v>
      </c>
      <c r="K22" s="142">
        <f t="shared" si="1"/>
        <v>397.8</v>
      </c>
      <c r="L22" s="142">
        <f t="shared" si="1"/>
        <v>928.26</v>
      </c>
      <c r="M22" s="142">
        <f t="shared" si="1"/>
        <v>3507.84</v>
      </c>
    </row>
    <row r="23" spans="1:14" s="48" customFormat="1" ht="15" customHeight="1" thickTop="1" x14ac:dyDescent="0.3">
      <c r="B23" s="49">
        <v>190000</v>
      </c>
      <c r="C23" s="142">
        <f t="shared" si="1"/>
        <v>23.18</v>
      </c>
      <c r="D23" s="142">
        <f t="shared" si="1"/>
        <v>27.169999999999995</v>
      </c>
      <c r="E23" s="142">
        <f t="shared" si="1"/>
        <v>31.16</v>
      </c>
      <c r="F23" s="142">
        <f t="shared" si="1"/>
        <v>45.41</v>
      </c>
      <c r="G23" s="142">
        <f t="shared" si="1"/>
        <v>69.540000000000006</v>
      </c>
      <c r="H23" s="142">
        <f t="shared" si="1"/>
        <v>127.87000000000002</v>
      </c>
      <c r="I23" s="142">
        <f t="shared" si="1"/>
        <v>202.35</v>
      </c>
      <c r="J23" s="142">
        <f t="shared" si="1"/>
        <v>246.81</v>
      </c>
      <c r="K23" s="142">
        <f t="shared" si="1"/>
        <v>419.9</v>
      </c>
      <c r="L23" s="142">
        <f t="shared" si="1"/>
        <v>979.83</v>
      </c>
      <c r="M23" s="142">
        <f t="shared" si="1"/>
        <v>3702.72</v>
      </c>
    </row>
    <row r="24" spans="1:14" s="48" customFormat="1" ht="15" customHeight="1" x14ac:dyDescent="0.3">
      <c r="B24" s="49">
        <v>200000</v>
      </c>
      <c r="C24" s="142">
        <f t="shared" si="1"/>
        <v>24.4</v>
      </c>
      <c r="D24" s="142">
        <f t="shared" si="1"/>
        <v>28.599999999999998</v>
      </c>
      <c r="E24" s="142">
        <f t="shared" si="1"/>
        <v>32.799999999999997</v>
      </c>
      <c r="F24" s="142">
        <f t="shared" si="1"/>
        <v>47.8</v>
      </c>
      <c r="G24" s="142">
        <f t="shared" si="1"/>
        <v>73.2</v>
      </c>
      <c r="H24" s="142">
        <f t="shared" si="1"/>
        <v>134.6</v>
      </c>
      <c r="I24" s="142">
        <f t="shared" si="1"/>
        <v>213</v>
      </c>
      <c r="J24" s="142">
        <f t="shared" si="1"/>
        <v>259.8</v>
      </c>
      <c r="K24" s="142">
        <f t="shared" si="1"/>
        <v>442</v>
      </c>
      <c r="L24" s="142">
        <f t="shared" si="1"/>
        <v>1031.4000000000001</v>
      </c>
      <c r="M24" s="142">
        <f t="shared" si="1"/>
        <v>3897.6</v>
      </c>
    </row>
    <row r="25" spans="1:14" s="48" customFormat="1" ht="15" customHeight="1" x14ac:dyDescent="0.3">
      <c r="B25" s="49">
        <v>210000</v>
      </c>
      <c r="C25" s="142">
        <f t="shared" ref="C25:M34" si="2">(C$3*$B25)/1000</f>
        <v>25.62</v>
      </c>
      <c r="D25" s="142">
        <f t="shared" si="2"/>
        <v>30.029999999999998</v>
      </c>
      <c r="E25" s="142">
        <f t="shared" si="2"/>
        <v>34.44</v>
      </c>
      <c r="F25" s="142">
        <f t="shared" si="2"/>
        <v>50.19</v>
      </c>
      <c r="G25" s="142">
        <f t="shared" si="2"/>
        <v>76.86</v>
      </c>
      <c r="H25" s="142">
        <f t="shared" si="2"/>
        <v>141.33000000000001</v>
      </c>
      <c r="I25" s="142">
        <f t="shared" si="2"/>
        <v>223.65</v>
      </c>
      <c r="J25" s="142">
        <f t="shared" si="2"/>
        <v>272.79000000000002</v>
      </c>
      <c r="K25" s="142">
        <f t="shared" si="2"/>
        <v>464.1</v>
      </c>
      <c r="L25" s="142">
        <f t="shared" si="2"/>
        <v>1082.97</v>
      </c>
      <c r="M25" s="142">
        <f t="shared" si="2"/>
        <v>4092.48</v>
      </c>
    </row>
    <row r="26" spans="1:14" s="48" customFormat="1" ht="15" customHeight="1" x14ac:dyDescent="0.3">
      <c r="B26" s="49">
        <v>220000</v>
      </c>
      <c r="C26" s="142">
        <f t="shared" si="2"/>
        <v>26.84</v>
      </c>
      <c r="D26" s="142">
        <f t="shared" si="2"/>
        <v>31.459999999999997</v>
      </c>
      <c r="E26" s="142">
        <f t="shared" si="2"/>
        <v>36.08</v>
      </c>
      <c r="F26" s="142">
        <f t="shared" si="2"/>
        <v>52.58</v>
      </c>
      <c r="G26" s="142">
        <f t="shared" si="2"/>
        <v>80.52</v>
      </c>
      <c r="H26" s="142">
        <f t="shared" si="2"/>
        <v>148.06</v>
      </c>
      <c r="I26" s="142">
        <f t="shared" si="2"/>
        <v>234.3</v>
      </c>
      <c r="J26" s="142">
        <f t="shared" si="2"/>
        <v>285.77999999999997</v>
      </c>
      <c r="K26" s="142">
        <f t="shared" si="2"/>
        <v>486.2</v>
      </c>
      <c r="L26" s="142">
        <f t="shared" si="2"/>
        <v>1134.54</v>
      </c>
      <c r="M26" s="142">
        <f t="shared" si="2"/>
        <v>4287.3599999999997</v>
      </c>
    </row>
    <row r="27" spans="1:14" s="48" customFormat="1" ht="15" customHeight="1" x14ac:dyDescent="0.3">
      <c r="B27" s="49">
        <v>230000</v>
      </c>
      <c r="C27" s="142">
        <f t="shared" si="2"/>
        <v>28.06</v>
      </c>
      <c r="D27" s="142">
        <f t="shared" si="2"/>
        <v>32.89</v>
      </c>
      <c r="E27" s="142">
        <f t="shared" si="2"/>
        <v>37.72</v>
      </c>
      <c r="F27" s="142">
        <f t="shared" si="2"/>
        <v>54.97</v>
      </c>
      <c r="G27" s="142">
        <f t="shared" si="2"/>
        <v>84.18</v>
      </c>
      <c r="H27" s="142">
        <f t="shared" si="2"/>
        <v>154.79</v>
      </c>
      <c r="I27" s="142">
        <f t="shared" si="2"/>
        <v>244.95</v>
      </c>
      <c r="J27" s="142">
        <f t="shared" si="2"/>
        <v>298.77</v>
      </c>
      <c r="K27" s="142">
        <f t="shared" si="2"/>
        <v>508.3</v>
      </c>
      <c r="L27" s="142">
        <f t="shared" si="2"/>
        <v>1186.1099999999999</v>
      </c>
      <c r="M27" s="142">
        <f t="shared" si="2"/>
        <v>4482.24</v>
      </c>
    </row>
    <row r="28" spans="1:14" s="48" customFormat="1" ht="15" customHeight="1" x14ac:dyDescent="0.3">
      <c r="B28" s="49">
        <v>240000</v>
      </c>
      <c r="C28" s="142">
        <f t="shared" si="2"/>
        <v>29.28</v>
      </c>
      <c r="D28" s="142">
        <f t="shared" si="2"/>
        <v>34.32</v>
      </c>
      <c r="E28" s="142">
        <f t="shared" si="2"/>
        <v>39.36</v>
      </c>
      <c r="F28" s="142">
        <f t="shared" si="2"/>
        <v>57.36</v>
      </c>
      <c r="G28" s="142">
        <f t="shared" si="2"/>
        <v>87.84</v>
      </c>
      <c r="H28" s="142">
        <f t="shared" si="2"/>
        <v>161.52000000000001</v>
      </c>
      <c r="I28" s="142">
        <f t="shared" si="2"/>
        <v>255.6</v>
      </c>
      <c r="J28" s="142">
        <f t="shared" si="2"/>
        <v>311.76</v>
      </c>
      <c r="K28" s="142">
        <f t="shared" si="2"/>
        <v>530.4</v>
      </c>
      <c r="L28" s="142">
        <f t="shared" si="2"/>
        <v>1237.68</v>
      </c>
      <c r="M28" s="142">
        <f t="shared" si="2"/>
        <v>4677.12</v>
      </c>
    </row>
    <row r="29" spans="1:14" s="48" customFormat="1" ht="15" customHeight="1" x14ac:dyDescent="0.3">
      <c r="B29" s="49">
        <v>250000</v>
      </c>
      <c r="C29" s="142">
        <f t="shared" si="2"/>
        <v>30.5</v>
      </c>
      <c r="D29" s="142">
        <f t="shared" si="2"/>
        <v>35.75</v>
      </c>
      <c r="E29" s="142">
        <f t="shared" si="2"/>
        <v>41</v>
      </c>
      <c r="F29" s="142">
        <f t="shared" si="2"/>
        <v>59.75</v>
      </c>
      <c r="G29" s="142">
        <f t="shared" si="2"/>
        <v>91.5</v>
      </c>
      <c r="H29" s="142">
        <f t="shared" si="2"/>
        <v>168.25</v>
      </c>
      <c r="I29" s="142">
        <f t="shared" si="2"/>
        <v>266.25</v>
      </c>
      <c r="J29" s="142">
        <f t="shared" si="2"/>
        <v>324.75</v>
      </c>
      <c r="K29" s="142">
        <f t="shared" si="2"/>
        <v>552.5</v>
      </c>
      <c r="L29" s="142">
        <f t="shared" si="2"/>
        <v>1289.25</v>
      </c>
      <c r="M29" s="142">
        <f t="shared" si="2"/>
        <v>4872</v>
      </c>
    </row>
    <row r="30" spans="1:14" s="48" customFormat="1" ht="15" customHeight="1" x14ac:dyDescent="0.3">
      <c r="B30" s="49">
        <v>260000</v>
      </c>
      <c r="C30" s="142">
        <f t="shared" si="2"/>
        <v>31.72</v>
      </c>
      <c r="D30" s="142">
        <f t="shared" si="2"/>
        <v>37.18</v>
      </c>
      <c r="E30" s="142">
        <f t="shared" si="2"/>
        <v>42.64</v>
      </c>
      <c r="F30" s="142">
        <f t="shared" si="2"/>
        <v>62.14</v>
      </c>
      <c r="G30" s="142">
        <f t="shared" si="2"/>
        <v>95.16</v>
      </c>
      <c r="H30" s="142">
        <f t="shared" si="2"/>
        <v>174.98</v>
      </c>
      <c r="I30" s="142">
        <f t="shared" si="2"/>
        <v>276.89999999999998</v>
      </c>
      <c r="J30" s="142">
        <f t="shared" si="2"/>
        <v>337.74</v>
      </c>
      <c r="K30" s="142">
        <f t="shared" si="2"/>
        <v>574.6</v>
      </c>
      <c r="L30" s="142">
        <f t="shared" si="2"/>
        <v>1340.82</v>
      </c>
      <c r="M30" s="142">
        <f t="shared" si="2"/>
        <v>5066.88</v>
      </c>
    </row>
    <row r="31" spans="1:14" s="48" customFormat="1" ht="15" customHeight="1" x14ac:dyDescent="0.3">
      <c r="B31" s="49">
        <v>270000</v>
      </c>
      <c r="C31" s="142">
        <f t="shared" si="2"/>
        <v>32.94</v>
      </c>
      <c r="D31" s="142">
        <f t="shared" si="2"/>
        <v>38.61</v>
      </c>
      <c r="E31" s="142">
        <f t="shared" si="2"/>
        <v>44.28</v>
      </c>
      <c r="F31" s="142">
        <f t="shared" si="2"/>
        <v>64.53</v>
      </c>
      <c r="G31" s="142">
        <f t="shared" si="2"/>
        <v>98.82</v>
      </c>
      <c r="H31" s="142">
        <f t="shared" si="2"/>
        <v>181.71</v>
      </c>
      <c r="I31" s="142">
        <f t="shared" si="2"/>
        <v>287.55</v>
      </c>
      <c r="J31" s="142">
        <f t="shared" si="2"/>
        <v>350.73</v>
      </c>
      <c r="K31" s="142">
        <f t="shared" si="2"/>
        <v>596.70000000000005</v>
      </c>
      <c r="L31" s="142">
        <f t="shared" si="2"/>
        <v>1392.39</v>
      </c>
      <c r="M31" s="142">
        <f t="shared" si="2"/>
        <v>5261.76</v>
      </c>
    </row>
    <row r="32" spans="1:14" s="48" customFormat="1" ht="15" customHeight="1" x14ac:dyDescent="0.3">
      <c r="B32" s="49">
        <v>280000</v>
      </c>
      <c r="C32" s="142">
        <f t="shared" si="2"/>
        <v>34.159999999999997</v>
      </c>
      <c r="D32" s="142">
        <f t="shared" si="2"/>
        <v>40.04</v>
      </c>
      <c r="E32" s="142">
        <f t="shared" si="2"/>
        <v>45.92</v>
      </c>
      <c r="F32" s="142">
        <f t="shared" si="2"/>
        <v>66.92</v>
      </c>
      <c r="G32" s="142">
        <f t="shared" si="2"/>
        <v>102.48</v>
      </c>
      <c r="H32" s="142">
        <f t="shared" si="2"/>
        <v>188.44</v>
      </c>
      <c r="I32" s="142">
        <f t="shared" si="2"/>
        <v>298.2</v>
      </c>
      <c r="J32" s="142">
        <f t="shared" si="2"/>
        <v>363.72</v>
      </c>
      <c r="K32" s="142">
        <f t="shared" si="2"/>
        <v>618.79999999999995</v>
      </c>
      <c r="L32" s="142">
        <f t="shared" si="2"/>
        <v>1443.96</v>
      </c>
      <c r="M32" s="142">
        <f t="shared" si="2"/>
        <v>5456.64</v>
      </c>
    </row>
    <row r="33" spans="1:13" s="48" customFormat="1" ht="15" customHeight="1" x14ac:dyDescent="0.3">
      <c r="B33" s="49">
        <v>290000</v>
      </c>
      <c r="C33" s="142">
        <f t="shared" si="2"/>
        <v>35.380000000000003</v>
      </c>
      <c r="D33" s="142">
        <f t="shared" si="2"/>
        <v>41.47</v>
      </c>
      <c r="E33" s="142">
        <f t="shared" si="2"/>
        <v>47.56</v>
      </c>
      <c r="F33" s="142">
        <f t="shared" si="2"/>
        <v>69.31</v>
      </c>
      <c r="G33" s="142">
        <f t="shared" si="2"/>
        <v>106.14</v>
      </c>
      <c r="H33" s="142">
        <f t="shared" si="2"/>
        <v>195.17</v>
      </c>
      <c r="I33" s="142">
        <f t="shared" si="2"/>
        <v>308.85000000000002</v>
      </c>
      <c r="J33" s="142">
        <f t="shared" si="2"/>
        <v>376.71</v>
      </c>
      <c r="K33" s="142">
        <f t="shared" si="2"/>
        <v>640.9</v>
      </c>
      <c r="L33" s="142">
        <f t="shared" si="2"/>
        <v>1495.53</v>
      </c>
      <c r="M33" s="142">
        <f t="shared" si="2"/>
        <v>5651.52</v>
      </c>
    </row>
    <row r="34" spans="1:13" s="48" customFormat="1" ht="15" customHeight="1" x14ac:dyDescent="0.3">
      <c r="B34" s="49">
        <v>300000</v>
      </c>
      <c r="C34" s="142">
        <f t="shared" si="2"/>
        <v>36.6</v>
      </c>
      <c r="D34" s="142">
        <f t="shared" si="2"/>
        <v>42.9</v>
      </c>
      <c r="E34" s="142">
        <f t="shared" si="2"/>
        <v>49.2</v>
      </c>
      <c r="F34" s="142">
        <f t="shared" si="2"/>
        <v>71.7</v>
      </c>
      <c r="G34" s="142">
        <f t="shared" si="2"/>
        <v>109.8</v>
      </c>
      <c r="H34" s="142">
        <f t="shared" si="2"/>
        <v>201.9</v>
      </c>
      <c r="I34" s="142">
        <f t="shared" si="2"/>
        <v>319.5</v>
      </c>
      <c r="J34" s="142">
        <f t="shared" si="2"/>
        <v>389.7</v>
      </c>
      <c r="K34" s="142">
        <f t="shared" si="2"/>
        <v>663</v>
      </c>
      <c r="L34" s="142">
        <f t="shared" si="2"/>
        <v>1547.1</v>
      </c>
      <c r="M34" s="142">
        <f t="shared" si="2"/>
        <v>5846.4</v>
      </c>
    </row>
    <row r="37" spans="1:13" ht="14.4" x14ac:dyDescent="0.3">
      <c r="A37" t="s">
        <v>168</v>
      </c>
    </row>
  </sheetData>
  <sheetProtection selectLockedCells="1" selectUnlockedCells="1"/>
  <mergeCells count="1">
    <mergeCell ref="A20:A22"/>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1" tint="4.9989318521683403E-2"/>
  </sheetPr>
  <dimension ref="B2:Q34"/>
  <sheetViews>
    <sheetView workbookViewId="0">
      <selection activeCell="B2" sqref="B2:C2"/>
    </sheetView>
  </sheetViews>
  <sheetFormatPr defaultColWidth="8.88671875" defaultRowHeight="14.4" x14ac:dyDescent="0.3"/>
  <cols>
    <col min="1" max="1" width="3.109375" customWidth="1"/>
    <col min="2" max="2" width="16.44140625" bestFit="1" customWidth="1"/>
    <col min="3" max="3" width="29.6640625" customWidth="1"/>
    <col min="4" max="4" width="16.6640625" customWidth="1"/>
    <col min="5" max="5" width="12.88671875" customWidth="1"/>
    <col min="6" max="6" width="13.88671875" customWidth="1"/>
    <col min="7" max="7" width="13.88671875" bestFit="1" customWidth="1"/>
    <col min="10" max="10" width="9.33203125" bestFit="1" customWidth="1"/>
    <col min="11" max="11" width="16.6640625" bestFit="1" customWidth="1"/>
    <col min="258" max="258" width="15.44140625" customWidth="1"/>
    <col min="259" max="259" width="27.44140625" customWidth="1"/>
    <col min="260" max="260" width="16.6640625" customWidth="1"/>
    <col min="261" max="261" width="12.88671875" customWidth="1"/>
    <col min="262" max="262" width="13.88671875" customWidth="1"/>
    <col min="263" max="263" width="11.44140625" bestFit="1" customWidth="1"/>
    <col min="514" max="514" width="15.44140625" customWidth="1"/>
    <col min="515" max="515" width="27.44140625" customWidth="1"/>
    <col min="516" max="516" width="16.6640625" customWidth="1"/>
    <col min="517" max="517" width="12.88671875" customWidth="1"/>
    <col min="518" max="518" width="13.88671875" customWidth="1"/>
    <col min="519" max="519" width="11.44140625" bestFit="1" customWidth="1"/>
    <col min="770" max="770" width="15.44140625" customWidth="1"/>
    <col min="771" max="771" width="27.44140625" customWidth="1"/>
    <col min="772" max="772" width="16.6640625" customWidth="1"/>
    <col min="773" max="773" width="12.88671875" customWidth="1"/>
    <col min="774" max="774" width="13.88671875" customWidth="1"/>
    <col min="775" max="775" width="11.44140625" bestFit="1" customWidth="1"/>
    <col min="1026" max="1026" width="15.44140625" customWidth="1"/>
    <col min="1027" max="1027" width="27.44140625" customWidth="1"/>
    <col min="1028" max="1028" width="16.6640625" customWidth="1"/>
    <col min="1029" max="1029" width="12.88671875" customWidth="1"/>
    <col min="1030" max="1030" width="13.88671875" customWidth="1"/>
    <col min="1031" max="1031" width="11.44140625" bestFit="1" customWidth="1"/>
    <col min="1282" max="1282" width="15.44140625" customWidth="1"/>
    <col min="1283" max="1283" width="27.44140625" customWidth="1"/>
    <col min="1284" max="1284" width="16.6640625" customWidth="1"/>
    <col min="1285" max="1285" width="12.88671875" customWidth="1"/>
    <col min="1286" max="1286" width="13.88671875" customWidth="1"/>
    <col min="1287" max="1287" width="11.44140625" bestFit="1" customWidth="1"/>
    <col min="1538" max="1538" width="15.44140625" customWidth="1"/>
    <col min="1539" max="1539" width="27.44140625" customWidth="1"/>
    <col min="1540" max="1540" width="16.6640625" customWidth="1"/>
    <col min="1541" max="1541" width="12.88671875" customWidth="1"/>
    <col min="1542" max="1542" width="13.88671875" customWidth="1"/>
    <col min="1543" max="1543" width="11.44140625" bestFit="1" customWidth="1"/>
    <col min="1794" max="1794" width="15.44140625" customWidth="1"/>
    <col min="1795" max="1795" width="27.44140625" customWidth="1"/>
    <col min="1796" max="1796" width="16.6640625" customWidth="1"/>
    <col min="1797" max="1797" width="12.88671875" customWidth="1"/>
    <col min="1798" max="1798" width="13.88671875" customWidth="1"/>
    <col min="1799" max="1799" width="11.44140625" bestFit="1" customWidth="1"/>
    <col min="2050" max="2050" width="15.44140625" customWidth="1"/>
    <col min="2051" max="2051" width="27.44140625" customWidth="1"/>
    <col min="2052" max="2052" width="16.6640625" customWidth="1"/>
    <col min="2053" max="2053" width="12.88671875" customWidth="1"/>
    <col min="2054" max="2054" width="13.88671875" customWidth="1"/>
    <col min="2055" max="2055" width="11.44140625" bestFit="1" customWidth="1"/>
    <col min="2306" max="2306" width="15.44140625" customWidth="1"/>
    <col min="2307" max="2307" width="27.44140625" customWidth="1"/>
    <col min="2308" max="2308" width="16.6640625" customWidth="1"/>
    <col min="2309" max="2309" width="12.88671875" customWidth="1"/>
    <col min="2310" max="2310" width="13.88671875" customWidth="1"/>
    <col min="2311" max="2311" width="11.44140625" bestFit="1" customWidth="1"/>
    <col min="2562" max="2562" width="15.44140625" customWidth="1"/>
    <col min="2563" max="2563" width="27.44140625" customWidth="1"/>
    <col min="2564" max="2564" width="16.6640625" customWidth="1"/>
    <col min="2565" max="2565" width="12.88671875" customWidth="1"/>
    <col min="2566" max="2566" width="13.88671875" customWidth="1"/>
    <col min="2567" max="2567" width="11.44140625" bestFit="1" customWidth="1"/>
    <col min="2818" max="2818" width="15.44140625" customWidth="1"/>
    <col min="2819" max="2819" width="27.44140625" customWidth="1"/>
    <col min="2820" max="2820" width="16.6640625" customWidth="1"/>
    <col min="2821" max="2821" width="12.88671875" customWidth="1"/>
    <col min="2822" max="2822" width="13.88671875" customWidth="1"/>
    <col min="2823" max="2823" width="11.44140625" bestFit="1" customWidth="1"/>
    <col min="3074" max="3074" width="15.44140625" customWidth="1"/>
    <col min="3075" max="3075" width="27.44140625" customWidth="1"/>
    <col min="3076" max="3076" width="16.6640625" customWidth="1"/>
    <col min="3077" max="3077" width="12.88671875" customWidth="1"/>
    <col min="3078" max="3078" width="13.88671875" customWidth="1"/>
    <col min="3079" max="3079" width="11.44140625" bestFit="1" customWidth="1"/>
    <col min="3330" max="3330" width="15.44140625" customWidth="1"/>
    <col min="3331" max="3331" width="27.44140625" customWidth="1"/>
    <col min="3332" max="3332" width="16.6640625" customWidth="1"/>
    <col min="3333" max="3333" width="12.88671875" customWidth="1"/>
    <col min="3334" max="3334" width="13.88671875" customWidth="1"/>
    <col min="3335" max="3335" width="11.44140625" bestFit="1" customWidth="1"/>
    <col min="3586" max="3586" width="15.44140625" customWidth="1"/>
    <col min="3587" max="3587" width="27.44140625" customWidth="1"/>
    <col min="3588" max="3588" width="16.6640625" customWidth="1"/>
    <col min="3589" max="3589" width="12.88671875" customWidth="1"/>
    <col min="3590" max="3590" width="13.88671875" customWidth="1"/>
    <col min="3591" max="3591" width="11.44140625" bestFit="1" customWidth="1"/>
    <col min="3842" max="3842" width="15.44140625" customWidth="1"/>
    <col min="3843" max="3843" width="27.44140625" customWidth="1"/>
    <col min="3844" max="3844" width="16.6640625" customWidth="1"/>
    <col min="3845" max="3845" width="12.88671875" customWidth="1"/>
    <col min="3846" max="3846" width="13.88671875" customWidth="1"/>
    <col min="3847" max="3847" width="11.44140625" bestFit="1" customWidth="1"/>
    <col min="4098" max="4098" width="15.44140625" customWidth="1"/>
    <col min="4099" max="4099" width="27.44140625" customWidth="1"/>
    <col min="4100" max="4100" width="16.6640625" customWidth="1"/>
    <col min="4101" max="4101" width="12.88671875" customWidth="1"/>
    <col min="4102" max="4102" width="13.88671875" customWidth="1"/>
    <col min="4103" max="4103" width="11.44140625" bestFit="1" customWidth="1"/>
    <col min="4354" max="4354" width="15.44140625" customWidth="1"/>
    <col min="4355" max="4355" width="27.44140625" customWidth="1"/>
    <col min="4356" max="4356" width="16.6640625" customWidth="1"/>
    <col min="4357" max="4357" width="12.88671875" customWidth="1"/>
    <col min="4358" max="4358" width="13.88671875" customWidth="1"/>
    <col min="4359" max="4359" width="11.44140625" bestFit="1" customWidth="1"/>
    <col min="4610" max="4610" width="15.44140625" customWidth="1"/>
    <col min="4611" max="4611" width="27.44140625" customWidth="1"/>
    <col min="4612" max="4612" width="16.6640625" customWidth="1"/>
    <col min="4613" max="4613" width="12.88671875" customWidth="1"/>
    <col min="4614" max="4614" width="13.88671875" customWidth="1"/>
    <col min="4615" max="4615" width="11.44140625" bestFit="1" customWidth="1"/>
    <col min="4866" max="4866" width="15.44140625" customWidth="1"/>
    <col min="4867" max="4867" width="27.44140625" customWidth="1"/>
    <col min="4868" max="4868" width="16.6640625" customWidth="1"/>
    <col min="4869" max="4869" width="12.88671875" customWidth="1"/>
    <col min="4870" max="4870" width="13.88671875" customWidth="1"/>
    <col min="4871" max="4871" width="11.44140625" bestFit="1" customWidth="1"/>
    <col min="5122" max="5122" width="15.44140625" customWidth="1"/>
    <col min="5123" max="5123" width="27.44140625" customWidth="1"/>
    <col min="5124" max="5124" width="16.6640625" customWidth="1"/>
    <col min="5125" max="5125" width="12.88671875" customWidth="1"/>
    <col min="5126" max="5126" width="13.88671875" customWidth="1"/>
    <col min="5127" max="5127" width="11.44140625" bestFit="1" customWidth="1"/>
    <col min="5378" max="5378" width="15.44140625" customWidth="1"/>
    <col min="5379" max="5379" width="27.44140625" customWidth="1"/>
    <col min="5380" max="5380" width="16.6640625" customWidth="1"/>
    <col min="5381" max="5381" width="12.88671875" customWidth="1"/>
    <col min="5382" max="5382" width="13.88671875" customWidth="1"/>
    <col min="5383" max="5383" width="11.44140625" bestFit="1" customWidth="1"/>
    <col min="5634" max="5634" width="15.44140625" customWidth="1"/>
    <col min="5635" max="5635" width="27.44140625" customWidth="1"/>
    <col min="5636" max="5636" width="16.6640625" customWidth="1"/>
    <col min="5637" max="5637" width="12.88671875" customWidth="1"/>
    <col min="5638" max="5638" width="13.88671875" customWidth="1"/>
    <col min="5639" max="5639" width="11.44140625" bestFit="1" customWidth="1"/>
    <col min="5890" max="5890" width="15.44140625" customWidth="1"/>
    <col min="5891" max="5891" width="27.44140625" customWidth="1"/>
    <col min="5892" max="5892" width="16.6640625" customWidth="1"/>
    <col min="5893" max="5893" width="12.88671875" customWidth="1"/>
    <col min="5894" max="5894" width="13.88671875" customWidth="1"/>
    <col min="5895" max="5895" width="11.44140625" bestFit="1" customWidth="1"/>
    <col min="6146" max="6146" width="15.44140625" customWidth="1"/>
    <col min="6147" max="6147" width="27.44140625" customWidth="1"/>
    <col min="6148" max="6148" width="16.6640625" customWidth="1"/>
    <col min="6149" max="6149" width="12.88671875" customWidth="1"/>
    <col min="6150" max="6150" width="13.88671875" customWidth="1"/>
    <col min="6151" max="6151" width="11.44140625" bestFit="1" customWidth="1"/>
    <col min="6402" max="6402" width="15.44140625" customWidth="1"/>
    <col min="6403" max="6403" width="27.44140625" customWidth="1"/>
    <col min="6404" max="6404" width="16.6640625" customWidth="1"/>
    <col min="6405" max="6405" width="12.88671875" customWidth="1"/>
    <col min="6406" max="6406" width="13.88671875" customWidth="1"/>
    <col min="6407" max="6407" width="11.44140625" bestFit="1" customWidth="1"/>
    <col min="6658" max="6658" width="15.44140625" customWidth="1"/>
    <col min="6659" max="6659" width="27.44140625" customWidth="1"/>
    <col min="6660" max="6660" width="16.6640625" customWidth="1"/>
    <col min="6661" max="6661" width="12.88671875" customWidth="1"/>
    <col min="6662" max="6662" width="13.88671875" customWidth="1"/>
    <col min="6663" max="6663" width="11.44140625" bestFit="1" customWidth="1"/>
    <col min="6914" max="6914" width="15.44140625" customWidth="1"/>
    <col min="6915" max="6915" width="27.44140625" customWidth="1"/>
    <col min="6916" max="6916" width="16.6640625" customWidth="1"/>
    <col min="6917" max="6917" width="12.88671875" customWidth="1"/>
    <col min="6918" max="6918" width="13.88671875" customWidth="1"/>
    <col min="6919" max="6919" width="11.44140625" bestFit="1" customWidth="1"/>
    <col min="7170" max="7170" width="15.44140625" customWidth="1"/>
    <col min="7171" max="7171" width="27.44140625" customWidth="1"/>
    <col min="7172" max="7172" width="16.6640625" customWidth="1"/>
    <col min="7173" max="7173" width="12.88671875" customWidth="1"/>
    <col min="7174" max="7174" width="13.88671875" customWidth="1"/>
    <col min="7175" max="7175" width="11.44140625" bestFit="1" customWidth="1"/>
    <col min="7426" max="7426" width="15.44140625" customWidth="1"/>
    <col min="7427" max="7427" width="27.44140625" customWidth="1"/>
    <col min="7428" max="7428" width="16.6640625" customWidth="1"/>
    <col min="7429" max="7429" width="12.88671875" customWidth="1"/>
    <col min="7430" max="7430" width="13.88671875" customWidth="1"/>
    <col min="7431" max="7431" width="11.44140625" bestFit="1" customWidth="1"/>
    <col min="7682" max="7682" width="15.44140625" customWidth="1"/>
    <col min="7683" max="7683" width="27.44140625" customWidth="1"/>
    <col min="7684" max="7684" width="16.6640625" customWidth="1"/>
    <col min="7685" max="7685" width="12.88671875" customWidth="1"/>
    <col min="7686" max="7686" width="13.88671875" customWidth="1"/>
    <col min="7687" max="7687" width="11.44140625" bestFit="1" customWidth="1"/>
    <col min="7938" max="7938" width="15.44140625" customWidth="1"/>
    <col min="7939" max="7939" width="27.44140625" customWidth="1"/>
    <col min="7940" max="7940" width="16.6640625" customWidth="1"/>
    <col min="7941" max="7941" width="12.88671875" customWidth="1"/>
    <col min="7942" max="7942" width="13.88671875" customWidth="1"/>
    <col min="7943" max="7943" width="11.44140625" bestFit="1" customWidth="1"/>
    <col min="8194" max="8194" width="15.44140625" customWidth="1"/>
    <col min="8195" max="8195" width="27.44140625" customWidth="1"/>
    <col min="8196" max="8196" width="16.6640625" customWidth="1"/>
    <col min="8197" max="8197" width="12.88671875" customWidth="1"/>
    <col min="8198" max="8198" width="13.88671875" customWidth="1"/>
    <col min="8199" max="8199" width="11.44140625" bestFit="1" customWidth="1"/>
    <col min="8450" max="8450" width="15.44140625" customWidth="1"/>
    <col min="8451" max="8451" width="27.44140625" customWidth="1"/>
    <col min="8452" max="8452" width="16.6640625" customWidth="1"/>
    <col min="8453" max="8453" width="12.88671875" customWidth="1"/>
    <col min="8454" max="8454" width="13.88671875" customWidth="1"/>
    <col min="8455" max="8455" width="11.44140625" bestFit="1" customWidth="1"/>
    <col min="8706" max="8706" width="15.44140625" customWidth="1"/>
    <col min="8707" max="8707" width="27.44140625" customWidth="1"/>
    <col min="8708" max="8708" width="16.6640625" customWidth="1"/>
    <col min="8709" max="8709" width="12.88671875" customWidth="1"/>
    <col min="8710" max="8710" width="13.88671875" customWidth="1"/>
    <col min="8711" max="8711" width="11.44140625" bestFit="1" customWidth="1"/>
    <col min="8962" max="8962" width="15.44140625" customWidth="1"/>
    <col min="8963" max="8963" width="27.44140625" customWidth="1"/>
    <col min="8964" max="8964" width="16.6640625" customWidth="1"/>
    <col min="8965" max="8965" width="12.88671875" customWidth="1"/>
    <col min="8966" max="8966" width="13.88671875" customWidth="1"/>
    <col min="8967" max="8967" width="11.44140625" bestFit="1" customWidth="1"/>
    <col min="9218" max="9218" width="15.44140625" customWidth="1"/>
    <col min="9219" max="9219" width="27.44140625" customWidth="1"/>
    <col min="9220" max="9220" width="16.6640625" customWidth="1"/>
    <col min="9221" max="9221" width="12.88671875" customWidth="1"/>
    <col min="9222" max="9222" width="13.88671875" customWidth="1"/>
    <col min="9223" max="9223" width="11.44140625" bestFit="1" customWidth="1"/>
    <col min="9474" max="9474" width="15.44140625" customWidth="1"/>
    <col min="9475" max="9475" width="27.44140625" customWidth="1"/>
    <col min="9476" max="9476" width="16.6640625" customWidth="1"/>
    <col min="9477" max="9477" width="12.88671875" customWidth="1"/>
    <col min="9478" max="9478" width="13.88671875" customWidth="1"/>
    <col min="9479" max="9479" width="11.44140625" bestFit="1" customWidth="1"/>
    <col min="9730" max="9730" width="15.44140625" customWidth="1"/>
    <col min="9731" max="9731" width="27.44140625" customWidth="1"/>
    <col min="9732" max="9732" width="16.6640625" customWidth="1"/>
    <col min="9733" max="9733" width="12.88671875" customWidth="1"/>
    <col min="9734" max="9734" width="13.88671875" customWidth="1"/>
    <col min="9735" max="9735" width="11.44140625" bestFit="1" customWidth="1"/>
    <col min="9986" max="9986" width="15.44140625" customWidth="1"/>
    <col min="9987" max="9987" width="27.44140625" customWidth="1"/>
    <col min="9988" max="9988" width="16.6640625" customWidth="1"/>
    <col min="9989" max="9989" width="12.88671875" customWidth="1"/>
    <col min="9990" max="9990" width="13.88671875" customWidth="1"/>
    <col min="9991" max="9991" width="11.44140625" bestFit="1" customWidth="1"/>
    <col min="10242" max="10242" width="15.44140625" customWidth="1"/>
    <col min="10243" max="10243" width="27.44140625" customWidth="1"/>
    <col min="10244" max="10244" width="16.6640625" customWidth="1"/>
    <col min="10245" max="10245" width="12.88671875" customWidth="1"/>
    <col min="10246" max="10246" width="13.88671875" customWidth="1"/>
    <col min="10247" max="10247" width="11.44140625" bestFit="1" customWidth="1"/>
    <col min="10498" max="10498" width="15.44140625" customWidth="1"/>
    <col min="10499" max="10499" width="27.44140625" customWidth="1"/>
    <col min="10500" max="10500" width="16.6640625" customWidth="1"/>
    <col min="10501" max="10501" width="12.88671875" customWidth="1"/>
    <col min="10502" max="10502" width="13.88671875" customWidth="1"/>
    <col min="10503" max="10503" width="11.44140625" bestFit="1" customWidth="1"/>
    <col min="10754" max="10754" width="15.44140625" customWidth="1"/>
    <col min="10755" max="10755" width="27.44140625" customWidth="1"/>
    <col min="10756" max="10756" width="16.6640625" customWidth="1"/>
    <col min="10757" max="10757" width="12.88671875" customWidth="1"/>
    <col min="10758" max="10758" width="13.88671875" customWidth="1"/>
    <col min="10759" max="10759" width="11.44140625" bestFit="1" customWidth="1"/>
    <col min="11010" max="11010" width="15.44140625" customWidth="1"/>
    <col min="11011" max="11011" width="27.44140625" customWidth="1"/>
    <col min="11012" max="11012" width="16.6640625" customWidth="1"/>
    <col min="11013" max="11013" width="12.88671875" customWidth="1"/>
    <col min="11014" max="11014" width="13.88671875" customWidth="1"/>
    <col min="11015" max="11015" width="11.44140625" bestFit="1" customWidth="1"/>
    <col min="11266" max="11266" width="15.44140625" customWidth="1"/>
    <col min="11267" max="11267" width="27.44140625" customWidth="1"/>
    <col min="11268" max="11268" width="16.6640625" customWidth="1"/>
    <col min="11269" max="11269" width="12.88671875" customWidth="1"/>
    <col min="11270" max="11270" width="13.88671875" customWidth="1"/>
    <col min="11271" max="11271" width="11.44140625" bestFit="1" customWidth="1"/>
    <col min="11522" max="11522" width="15.44140625" customWidth="1"/>
    <col min="11523" max="11523" width="27.44140625" customWidth="1"/>
    <col min="11524" max="11524" width="16.6640625" customWidth="1"/>
    <col min="11525" max="11525" width="12.88671875" customWidth="1"/>
    <col min="11526" max="11526" width="13.88671875" customWidth="1"/>
    <col min="11527" max="11527" width="11.44140625" bestFit="1" customWidth="1"/>
    <col min="11778" max="11778" width="15.44140625" customWidth="1"/>
    <col min="11779" max="11779" width="27.44140625" customWidth="1"/>
    <col min="11780" max="11780" width="16.6640625" customWidth="1"/>
    <col min="11781" max="11781" width="12.88671875" customWidth="1"/>
    <col min="11782" max="11782" width="13.88671875" customWidth="1"/>
    <col min="11783" max="11783" width="11.44140625" bestFit="1" customWidth="1"/>
    <col min="12034" max="12034" width="15.44140625" customWidth="1"/>
    <col min="12035" max="12035" width="27.44140625" customWidth="1"/>
    <col min="12036" max="12036" width="16.6640625" customWidth="1"/>
    <col min="12037" max="12037" width="12.88671875" customWidth="1"/>
    <col min="12038" max="12038" width="13.88671875" customWidth="1"/>
    <col min="12039" max="12039" width="11.44140625" bestFit="1" customWidth="1"/>
    <col min="12290" max="12290" width="15.44140625" customWidth="1"/>
    <col min="12291" max="12291" width="27.44140625" customWidth="1"/>
    <col min="12292" max="12292" width="16.6640625" customWidth="1"/>
    <col min="12293" max="12293" width="12.88671875" customWidth="1"/>
    <col min="12294" max="12294" width="13.88671875" customWidth="1"/>
    <col min="12295" max="12295" width="11.44140625" bestFit="1" customWidth="1"/>
    <col min="12546" max="12546" width="15.44140625" customWidth="1"/>
    <col min="12547" max="12547" width="27.44140625" customWidth="1"/>
    <col min="12548" max="12548" width="16.6640625" customWidth="1"/>
    <col min="12549" max="12549" width="12.88671875" customWidth="1"/>
    <col min="12550" max="12550" width="13.88671875" customWidth="1"/>
    <col min="12551" max="12551" width="11.44140625" bestFit="1" customWidth="1"/>
    <col min="12802" max="12802" width="15.44140625" customWidth="1"/>
    <col min="12803" max="12803" width="27.44140625" customWidth="1"/>
    <col min="12804" max="12804" width="16.6640625" customWidth="1"/>
    <col min="12805" max="12805" width="12.88671875" customWidth="1"/>
    <col min="12806" max="12806" width="13.88671875" customWidth="1"/>
    <col min="12807" max="12807" width="11.44140625" bestFit="1" customWidth="1"/>
    <col min="13058" max="13058" width="15.44140625" customWidth="1"/>
    <col min="13059" max="13059" width="27.44140625" customWidth="1"/>
    <col min="13060" max="13060" width="16.6640625" customWidth="1"/>
    <col min="13061" max="13061" width="12.88671875" customWidth="1"/>
    <col min="13062" max="13062" width="13.88671875" customWidth="1"/>
    <col min="13063" max="13063" width="11.44140625" bestFit="1" customWidth="1"/>
    <col min="13314" max="13314" width="15.44140625" customWidth="1"/>
    <col min="13315" max="13315" width="27.44140625" customWidth="1"/>
    <col min="13316" max="13316" width="16.6640625" customWidth="1"/>
    <col min="13317" max="13317" width="12.88671875" customWidth="1"/>
    <col min="13318" max="13318" width="13.88671875" customWidth="1"/>
    <col min="13319" max="13319" width="11.44140625" bestFit="1" customWidth="1"/>
    <col min="13570" max="13570" width="15.44140625" customWidth="1"/>
    <col min="13571" max="13571" width="27.44140625" customWidth="1"/>
    <col min="13572" max="13572" width="16.6640625" customWidth="1"/>
    <col min="13573" max="13573" width="12.88671875" customWidth="1"/>
    <col min="13574" max="13574" width="13.88671875" customWidth="1"/>
    <col min="13575" max="13575" width="11.44140625" bestFit="1" customWidth="1"/>
    <col min="13826" max="13826" width="15.44140625" customWidth="1"/>
    <col min="13827" max="13827" width="27.44140625" customWidth="1"/>
    <col min="13828" max="13828" width="16.6640625" customWidth="1"/>
    <col min="13829" max="13829" width="12.88671875" customWidth="1"/>
    <col min="13830" max="13830" width="13.88671875" customWidth="1"/>
    <col min="13831" max="13831" width="11.44140625" bestFit="1" customWidth="1"/>
    <col min="14082" max="14082" width="15.44140625" customWidth="1"/>
    <col min="14083" max="14083" width="27.44140625" customWidth="1"/>
    <col min="14084" max="14084" width="16.6640625" customWidth="1"/>
    <col min="14085" max="14085" width="12.88671875" customWidth="1"/>
    <col min="14086" max="14086" width="13.88671875" customWidth="1"/>
    <col min="14087" max="14087" width="11.44140625" bestFit="1" customWidth="1"/>
    <col min="14338" max="14338" width="15.44140625" customWidth="1"/>
    <col min="14339" max="14339" width="27.44140625" customWidth="1"/>
    <col min="14340" max="14340" width="16.6640625" customWidth="1"/>
    <col min="14341" max="14341" width="12.88671875" customWidth="1"/>
    <col min="14342" max="14342" width="13.88671875" customWidth="1"/>
    <col min="14343" max="14343" width="11.44140625" bestFit="1" customWidth="1"/>
    <col min="14594" max="14594" width="15.44140625" customWidth="1"/>
    <col min="14595" max="14595" width="27.44140625" customWidth="1"/>
    <col min="14596" max="14596" width="16.6640625" customWidth="1"/>
    <col min="14597" max="14597" width="12.88671875" customWidth="1"/>
    <col min="14598" max="14598" width="13.88671875" customWidth="1"/>
    <col min="14599" max="14599" width="11.44140625" bestFit="1" customWidth="1"/>
    <col min="14850" max="14850" width="15.44140625" customWidth="1"/>
    <col min="14851" max="14851" width="27.44140625" customWidth="1"/>
    <col min="14852" max="14852" width="16.6640625" customWidth="1"/>
    <col min="14853" max="14853" width="12.88671875" customWidth="1"/>
    <col min="14854" max="14854" width="13.88671875" customWidth="1"/>
    <col min="14855" max="14855" width="11.44140625" bestFit="1" customWidth="1"/>
    <col min="15106" max="15106" width="15.44140625" customWidth="1"/>
    <col min="15107" max="15107" width="27.44140625" customWidth="1"/>
    <col min="15108" max="15108" width="16.6640625" customWidth="1"/>
    <col min="15109" max="15109" width="12.88671875" customWidth="1"/>
    <col min="15110" max="15110" width="13.88671875" customWidth="1"/>
    <col min="15111" max="15111" width="11.44140625" bestFit="1" customWidth="1"/>
    <col min="15362" max="15362" width="15.44140625" customWidth="1"/>
    <col min="15363" max="15363" width="27.44140625" customWidth="1"/>
    <col min="15364" max="15364" width="16.6640625" customWidth="1"/>
    <col min="15365" max="15365" width="12.88671875" customWidth="1"/>
    <col min="15366" max="15366" width="13.88671875" customWidth="1"/>
    <col min="15367" max="15367" width="11.44140625" bestFit="1" customWidth="1"/>
    <col min="15618" max="15618" width="15.44140625" customWidth="1"/>
    <col min="15619" max="15619" width="27.44140625" customWidth="1"/>
    <col min="15620" max="15620" width="16.6640625" customWidth="1"/>
    <col min="15621" max="15621" width="12.88671875" customWidth="1"/>
    <col min="15622" max="15622" width="13.88671875" customWidth="1"/>
    <col min="15623" max="15623" width="11.44140625" bestFit="1" customWidth="1"/>
    <col min="15874" max="15874" width="15.44140625" customWidth="1"/>
    <col min="15875" max="15875" width="27.44140625" customWidth="1"/>
    <col min="15876" max="15876" width="16.6640625" customWidth="1"/>
    <col min="15877" max="15877" width="12.88671875" customWidth="1"/>
    <col min="15878" max="15878" width="13.88671875" customWidth="1"/>
    <col min="15879" max="15879" width="11.44140625" bestFit="1" customWidth="1"/>
    <col min="16130" max="16130" width="15.44140625" customWidth="1"/>
    <col min="16131" max="16131" width="27.44140625" customWidth="1"/>
    <col min="16132" max="16132" width="16.6640625" customWidth="1"/>
    <col min="16133" max="16133" width="12.88671875" customWidth="1"/>
    <col min="16134" max="16134" width="13.88671875" customWidth="1"/>
    <col min="16135" max="16135" width="11.44140625" bestFit="1" customWidth="1"/>
  </cols>
  <sheetData>
    <row r="2" spans="2:17" x14ac:dyDescent="0.3">
      <c r="B2" s="175" t="s">
        <v>136</v>
      </c>
      <c r="C2" s="176"/>
    </row>
    <row r="4" spans="2:17" x14ac:dyDescent="0.3">
      <c r="B4" t="s">
        <v>119</v>
      </c>
      <c r="C4" t="s">
        <v>120</v>
      </c>
      <c r="F4" s="58" t="s">
        <v>122</v>
      </c>
      <c r="G4" s="60" t="s">
        <v>123</v>
      </c>
    </row>
    <row r="5" spans="2:17" x14ac:dyDescent="0.3">
      <c r="B5" t="s">
        <v>117</v>
      </c>
      <c r="C5" s="110">
        <v>0.371</v>
      </c>
    </row>
    <row r="6" spans="2:17" x14ac:dyDescent="0.3">
      <c r="B6" t="s">
        <v>125</v>
      </c>
      <c r="C6" s="110">
        <v>2.1000000000000001E-2</v>
      </c>
    </row>
    <row r="7" spans="2:17" x14ac:dyDescent="0.3">
      <c r="B7" t="s">
        <v>128</v>
      </c>
      <c r="C7" s="110">
        <v>1.7170000000000001</v>
      </c>
    </row>
    <row r="8" spans="2:17" x14ac:dyDescent="0.3">
      <c r="C8" s="65"/>
    </row>
    <row r="9" spans="2:17" x14ac:dyDescent="0.3">
      <c r="C9" s="57">
        <v>2</v>
      </c>
      <c r="D9" s="57">
        <v>3</v>
      </c>
      <c r="E9" s="57">
        <v>4</v>
      </c>
      <c r="F9" s="57">
        <v>5</v>
      </c>
      <c r="G9" s="56" t="s">
        <v>118</v>
      </c>
    </row>
    <row r="10" spans="2:17" x14ac:dyDescent="0.3">
      <c r="C10" s="58" t="s">
        <v>121</v>
      </c>
      <c r="D10" s="58" t="s">
        <v>122</v>
      </c>
      <c r="E10" s="58" t="s">
        <v>11</v>
      </c>
      <c r="F10" s="58" t="s">
        <v>16</v>
      </c>
      <c r="K10" s="58" t="s">
        <v>121</v>
      </c>
      <c r="N10" s="58" t="s">
        <v>11</v>
      </c>
      <c r="Q10" s="58" t="s">
        <v>16</v>
      </c>
    </row>
    <row r="11" spans="2:17" x14ac:dyDescent="0.3">
      <c r="B11" t="s">
        <v>4</v>
      </c>
      <c r="C11" s="59" t="s">
        <v>186</v>
      </c>
      <c r="D11" s="60" t="s">
        <v>123</v>
      </c>
      <c r="E11" s="61" t="s">
        <v>12</v>
      </c>
      <c r="F11" s="62" t="s">
        <v>124</v>
      </c>
      <c r="J11" t="s">
        <v>4</v>
      </c>
      <c r="K11" s="59" t="s">
        <v>186</v>
      </c>
      <c r="M11" t="s">
        <v>4</v>
      </c>
      <c r="N11" s="61" t="s">
        <v>12</v>
      </c>
      <c r="P11" t="s">
        <v>4</v>
      </c>
      <c r="Q11" s="62" t="s">
        <v>124</v>
      </c>
    </row>
    <row r="12" spans="2:17" x14ac:dyDescent="0.3">
      <c r="B12" t="s">
        <v>5</v>
      </c>
      <c r="C12" s="63" t="s">
        <v>126</v>
      </c>
      <c r="E12" s="61" t="s">
        <v>13</v>
      </c>
      <c r="F12" s="62" t="s">
        <v>127</v>
      </c>
      <c r="J12" t="s">
        <v>5</v>
      </c>
      <c r="K12" s="63" t="s">
        <v>126</v>
      </c>
      <c r="M12" t="s">
        <v>5</v>
      </c>
      <c r="N12" s="61" t="s">
        <v>13</v>
      </c>
      <c r="P12" t="s">
        <v>5</v>
      </c>
      <c r="Q12" s="62" t="s">
        <v>127</v>
      </c>
    </row>
    <row r="13" spans="2:17" x14ac:dyDescent="0.3">
      <c r="B13" t="s">
        <v>6</v>
      </c>
      <c r="C13" s="63" t="s">
        <v>129</v>
      </c>
      <c r="E13" s="61" t="s">
        <v>14</v>
      </c>
      <c r="F13" s="62" t="s">
        <v>130</v>
      </c>
      <c r="J13" t="s">
        <v>6</v>
      </c>
      <c r="K13" s="63" t="s">
        <v>129</v>
      </c>
      <c r="M13" t="s">
        <v>6</v>
      </c>
      <c r="N13" s="61" t="s">
        <v>14</v>
      </c>
      <c r="P13" t="s">
        <v>6</v>
      </c>
      <c r="Q13" s="62" t="s">
        <v>130</v>
      </c>
    </row>
    <row r="14" spans="2:17" x14ac:dyDescent="0.3">
      <c r="B14" t="s">
        <v>7</v>
      </c>
      <c r="C14" s="63" t="s">
        <v>131</v>
      </c>
      <c r="E14" s="61" t="s">
        <v>15</v>
      </c>
      <c r="F14" s="62" t="s">
        <v>132</v>
      </c>
      <c r="J14" t="s">
        <v>7</v>
      </c>
      <c r="K14" s="63" t="s">
        <v>131</v>
      </c>
      <c r="M14" t="s">
        <v>7</v>
      </c>
      <c r="N14" s="61" t="s">
        <v>15</v>
      </c>
      <c r="P14" t="s">
        <v>7</v>
      </c>
      <c r="Q14" s="62" t="s">
        <v>132</v>
      </c>
    </row>
    <row r="18" spans="2:3" x14ac:dyDescent="0.3">
      <c r="B18" s="56" t="s">
        <v>133</v>
      </c>
    </row>
    <row r="19" spans="2:3" x14ac:dyDescent="0.3">
      <c r="B19" t="s">
        <v>134</v>
      </c>
      <c r="C19">
        <v>0</v>
      </c>
    </row>
    <row r="20" spans="2:3" x14ac:dyDescent="0.3">
      <c r="B20" t="s">
        <v>4</v>
      </c>
      <c r="C20" s="110">
        <v>0.47699999999999998</v>
      </c>
    </row>
    <row r="21" spans="2:3" x14ac:dyDescent="0.3">
      <c r="B21" t="s">
        <v>5</v>
      </c>
      <c r="C21" s="110">
        <v>0.60399999999999998</v>
      </c>
    </row>
    <row r="22" spans="2:3" x14ac:dyDescent="0.3">
      <c r="B22" t="s">
        <v>6</v>
      </c>
      <c r="C22" s="110">
        <v>0.33900000000000002</v>
      </c>
    </row>
    <row r="23" spans="2:3" x14ac:dyDescent="0.3">
      <c r="B23" t="s">
        <v>7</v>
      </c>
      <c r="C23" s="110">
        <v>0.48799999999999999</v>
      </c>
    </row>
    <row r="25" spans="2:3" x14ac:dyDescent="0.3">
      <c r="B25" s="56" t="s">
        <v>135</v>
      </c>
    </row>
    <row r="26" spans="2:3" x14ac:dyDescent="0.3">
      <c r="B26" t="s">
        <v>134</v>
      </c>
      <c r="C26" s="64">
        <v>0</v>
      </c>
    </row>
    <row r="27" spans="2:3" x14ac:dyDescent="0.3">
      <c r="B27" t="s">
        <v>4</v>
      </c>
      <c r="C27" s="110">
        <v>0.44500000000000001</v>
      </c>
    </row>
    <row r="28" spans="2:3" x14ac:dyDescent="0.3">
      <c r="B28" t="s">
        <v>5</v>
      </c>
      <c r="C28" s="110">
        <v>0.68899999999999995</v>
      </c>
    </row>
    <row r="29" spans="2:3" x14ac:dyDescent="0.3">
      <c r="B29" t="s">
        <v>6</v>
      </c>
      <c r="C29" s="110">
        <v>0.371</v>
      </c>
    </row>
    <row r="30" spans="2:3" x14ac:dyDescent="0.3">
      <c r="B30" t="s">
        <v>7</v>
      </c>
      <c r="C30" s="110">
        <v>0.58299999999999996</v>
      </c>
    </row>
    <row r="34" spans="2:2" x14ac:dyDescent="0.3">
      <c r="B34" t="s">
        <v>168</v>
      </c>
    </row>
  </sheetData>
  <mergeCells count="1">
    <mergeCell ref="B2:C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group input</vt:lpstr>
      <vt:lpstr>calculations</vt:lpstr>
      <vt:lpstr>summary page &lt;50</vt:lpstr>
      <vt:lpstr>summary page 51-100</vt:lpstr>
      <vt:lpstr>voluntary life</vt:lpstr>
      <vt:lpstr>census age lookup</vt:lpstr>
      <vt:lpstr>voluntary life sheet</vt:lpstr>
      <vt:lpstr>summary lookup and rates</vt:lpstr>
      <vt:lpstr>dep_life</vt:lpstr>
      <vt:lpstr>key_reduction_schedule</vt:lpstr>
      <vt:lpstr>life_age_reduction</vt:lpstr>
      <vt:lpstr>life_options</vt:lpstr>
      <vt:lpstr>life_options2</vt:lpstr>
      <vt:lpstr>life_rates</vt:lpstr>
      <vt:lpstr>Life_reduction_sched</vt:lpstr>
      <vt:lpstr>ltd_options</vt:lpstr>
      <vt:lpstr>ltd_options2</vt:lpstr>
      <vt:lpstr>LTD_Rates_lookup</vt:lpstr>
      <vt:lpstr>'summary page &lt;50'!Print_Area</vt:lpstr>
      <vt:lpstr>'summary page 51-100'!Print_Area</vt:lpstr>
      <vt:lpstr>'voluntary life'!Print_Area</vt:lpstr>
      <vt:lpstr>std_options</vt:lpstr>
      <vt:lpstr>std_options2</vt:lpstr>
      <vt:lpstr>STD_Rates_lookup</vt:lpstr>
      <vt:lpstr>summary_benefit_lookup</vt:lpstr>
      <vt:lpstr>today_date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 User</dc:creator>
  <cp:lastModifiedBy>Kellie Neirynck</cp:lastModifiedBy>
  <cp:lastPrinted>2022-03-04T17:37:12Z</cp:lastPrinted>
  <dcterms:created xsi:type="dcterms:W3CDTF">2016-04-27T00:47:34Z</dcterms:created>
  <dcterms:modified xsi:type="dcterms:W3CDTF">2023-05-23T21:01:23Z</dcterms:modified>
</cp:coreProperties>
</file>