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sbamorg-my.sharepoint.com/personal/kellie_neirynck_sbam_org/Documents/Desktop/"/>
    </mc:Choice>
  </mc:AlternateContent>
  <xr:revisionPtr revIDLastSave="0" documentId="8_{47319F18-F77B-42F3-B653-425F97036862}" xr6:coauthVersionLast="47" xr6:coauthVersionMax="47" xr10:uidLastSave="{00000000-0000-0000-0000-000000000000}"/>
  <bookViews>
    <workbookView xWindow="-108" yWindow="-108" windowWidth="23256" windowHeight="12456" tabRatio="735" xr2:uid="{00000000-000D-0000-FFFF-FFFF00000000}"/>
  </bookViews>
  <sheets>
    <sheet name="group input" sheetId="3" r:id="rId1"/>
    <sheet name="summary page &lt;50" sheetId="4" r:id="rId2"/>
    <sheet name="summary page 51-100" sheetId="9" r:id="rId3"/>
    <sheet name="voluntary life" sheetId="5" r:id="rId4"/>
    <sheet name="voluntary std" sheetId="12" r:id="rId5"/>
    <sheet name="voluntary ltd" sheetId="13" r:id="rId6"/>
    <sheet name="calculations" sheetId="2" state="hidden" r:id="rId7"/>
    <sheet name="census age lookup Vol STD" sheetId="16" state="hidden" r:id="rId8"/>
    <sheet name="census age lookup Vol LTD" sheetId="14" state="hidden" r:id="rId9"/>
    <sheet name="census age lookup" sheetId="7" state="hidden" r:id="rId10"/>
    <sheet name="voluntary life sheet" sheetId="6" state="hidden" r:id="rId11"/>
    <sheet name="summary lookup and rates" sheetId="8" state="hidden" r:id="rId12"/>
  </sheets>
  <externalReferences>
    <externalReference r:id="rId13"/>
  </externalReferences>
  <definedNames>
    <definedName name="dep_life">'summary lookup and rates'!$F$4:$G$4</definedName>
    <definedName name="key_reduction_schedule" localSheetId="8">'census age lookup Vol LTD'!$H$3:$I$23</definedName>
    <definedName name="key_reduction_schedule" localSheetId="7">'census age lookup Vol STD'!$H$3:$I$23</definedName>
    <definedName name="key_reduction_schedule">'census age lookup'!$F$2:$G$6</definedName>
    <definedName name="life_age_reduction" localSheetId="8">'census age lookup Vol LTD'!$A$3:$A$103</definedName>
    <definedName name="life_age_reduction" localSheetId="7">'census age lookup Vol STD'!$A$3:$A$103</definedName>
    <definedName name="life_age_reduction">'census age lookup'!$A$2:$D$86</definedName>
    <definedName name="life_options">'summary lookup and rates'!$C$10:$C$16</definedName>
    <definedName name="life_options2">'summary lookup and rates'!$J$11:$K$16</definedName>
    <definedName name="life_rates">'summary lookup and rates'!$B$4:$C$7</definedName>
    <definedName name="Life_reduction_sched" localSheetId="8">'census age lookup Vol LTD'!$A$22:$A$103</definedName>
    <definedName name="Life_reduction_sched" localSheetId="7">'census age lookup Vol STD'!$A$22:$A$103</definedName>
    <definedName name="Life_reduction_sched" localSheetId="11">'[1]census age lookup'!$A$3:$B$84</definedName>
    <definedName name="Life_reduction_sched">'census age lookup'!$A$5:$B$86</definedName>
    <definedName name="ltd_options">'summary lookup and rates'!$F$11:$F$14</definedName>
    <definedName name="ltd_options2">'summary lookup and rates'!$P$11:$Q$14</definedName>
    <definedName name="LTD_Rates_lookup">'summary lookup and rates'!$B$34:$C$38</definedName>
    <definedName name="_xlnm.Print_Area" localSheetId="6">calculations!$A$1:$Z$104</definedName>
    <definedName name="_xlnm.Print_Area" localSheetId="9">'census age lookup'!$A$1:$H$89</definedName>
    <definedName name="_xlnm.Print_Area" localSheetId="8">'census age lookup Vol LTD'!$A$1:$P$106</definedName>
    <definedName name="_xlnm.Print_Area" localSheetId="7">'census age lookup Vol STD'!$A$1:$P$106</definedName>
    <definedName name="_xlnm.Print_Area" localSheetId="0">'group input'!$A$1:$L$170</definedName>
    <definedName name="_xlnm.Print_Area" localSheetId="11">'summary lookup and rates'!$A$1:$W$41</definedName>
    <definedName name="_xlnm.Print_Area" localSheetId="1">'summary page &lt;50'!$B$1:$T$270</definedName>
    <definedName name="_xlnm.Print_Area" localSheetId="2">'summary page 51-100'!$B$1:$S$443</definedName>
    <definedName name="_xlnm.Print_Area" localSheetId="3">'voluntary life'!$A$1:$O$62</definedName>
    <definedName name="_xlnm.Print_Area" localSheetId="10">'voluntary life sheet'!$A$1:$N$35</definedName>
    <definedName name="_xlnm.Print_Area" localSheetId="5">'voluntary ltd'!$B$1:$J$16</definedName>
    <definedName name="_xlnm.Print_Area" localSheetId="4">'voluntary std'!$B$1:$J$16</definedName>
    <definedName name="_xlnm.Print_Titles" localSheetId="6">calculations!$1:$3</definedName>
    <definedName name="_xlnm.Print_Titles" localSheetId="9">'census age lookup'!$1:$3</definedName>
    <definedName name="_xlnm.Print_Titles" localSheetId="8">'census age lookup Vol LTD'!$1:$3</definedName>
    <definedName name="_xlnm.Print_Titles" localSheetId="7">'census age lookup Vol STD'!$1:$3</definedName>
    <definedName name="_xlnm.Print_Titles" localSheetId="0">'group input'!$1:$1</definedName>
    <definedName name="_xlnm.Print_Titles" localSheetId="11">'summary lookup and rates'!$1:$3</definedName>
    <definedName name="_xlnm.Print_Titles" localSheetId="1">'summary page &lt;50'!$1:$1</definedName>
    <definedName name="_xlnm.Print_Titles" localSheetId="2">'summary page 51-100'!$1:$1</definedName>
    <definedName name="_xlnm.Print_Titles" localSheetId="3">'voluntary life'!$1:$3</definedName>
    <definedName name="std_options">'summary lookup and rates'!$E$11:$E$14</definedName>
    <definedName name="std_options2">'summary lookup and rates'!$M$11:$N$18</definedName>
    <definedName name="STD_Rates_lookup">'summary lookup and rates'!$B$23:$C$31</definedName>
    <definedName name="STD_Rates_Lookup_60">'summary lookup and rates'!$B$23:$C$23, 'summary lookup and rates'!$B$28:$C$31</definedName>
    <definedName name="summary_benefit_lookup">'summary lookup and rates'!$B$11:$F$18</definedName>
    <definedName name="today_date">'group input'!$C$11</definedName>
    <definedName name="Vol_LTD_Lookup">'census age lookup Vol LTD'!$A$4:$E$103</definedName>
    <definedName name="vol_ltd_options">'summary lookup and rates'!$V$11:$W$14</definedName>
    <definedName name="Vol_STD_Lookup">'census age lookup Vol STD'!$A$4:$E$103</definedName>
    <definedName name="vol_std_options">'summary lookup and rates'!$S$11:$T$14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4" l="1"/>
  <c r="N12" i="14"/>
  <c r="O12" i="14"/>
  <c r="P12" i="14"/>
  <c r="M13" i="14"/>
  <c r="N13" i="14"/>
  <c r="O13" i="14"/>
  <c r="P13" i="14"/>
  <c r="M12" i="16"/>
  <c r="N12" i="16"/>
  <c r="O12" i="16"/>
  <c r="P12" i="16"/>
  <c r="M13" i="16"/>
  <c r="N13" i="16"/>
  <c r="O13" i="16"/>
  <c r="P13" i="16"/>
  <c r="B69" i="14"/>
  <c r="C69" i="14"/>
  <c r="D69" i="14"/>
  <c r="E69" i="14"/>
  <c r="B70" i="14"/>
  <c r="C70" i="14"/>
  <c r="D70" i="14"/>
  <c r="E70" i="14"/>
  <c r="B71" i="14"/>
  <c r="C71" i="14"/>
  <c r="D71" i="14"/>
  <c r="E71" i="14"/>
  <c r="B72" i="14"/>
  <c r="C72" i="14"/>
  <c r="D72" i="14"/>
  <c r="E72" i="14"/>
  <c r="B73" i="14"/>
  <c r="C73" i="14"/>
  <c r="D73" i="14"/>
  <c r="E73" i="14"/>
  <c r="B64" i="14"/>
  <c r="C64" i="14"/>
  <c r="D64" i="14"/>
  <c r="E64" i="14"/>
  <c r="B65" i="14"/>
  <c r="C65" i="14"/>
  <c r="D65" i="14"/>
  <c r="E65" i="14"/>
  <c r="B66" i="14"/>
  <c r="C66" i="14"/>
  <c r="D66" i="14"/>
  <c r="E66" i="14"/>
  <c r="B67" i="14"/>
  <c r="C67" i="14"/>
  <c r="D67" i="14"/>
  <c r="E67" i="14"/>
  <c r="B68" i="14"/>
  <c r="C68" i="14"/>
  <c r="D68" i="14"/>
  <c r="E68" i="14"/>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L5" i="6"/>
  <c r="K34" i="6"/>
  <c r="K33" i="6"/>
  <c r="K32" i="6"/>
  <c r="K31" i="6"/>
  <c r="K30" i="6"/>
  <c r="K29" i="6"/>
  <c r="K28" i="6"/>
  <c r="K27" i="6"/>
  <c r="K26" i="6"/>
  <c r="K25" i="6"/>
  <c r="K24" i="6"/>
  <c r="K23" i="6"/>
  <c r="K22" i="6"/>
  <c r="K21" i="6"/>
  <c r="K20" i="6"/>
  <c r="K19" i="6"/>
  <c r="K18" i="6"/>
  <c r="K17" i="6"/>
  <c r="K16" i="6"/>
  <c r="K15" i="6"/>
  <c r="K14" i="6"/>
  <c r="K13" i="6"/>
  <c r="K12" i="6"/>
  <c r="K11" i="6"/>
  <c r="K10" i="6"/>
  <c r="K9" i="6"/>
  <c r="K8" i="6"/>
  <c r="K7" i="6"/>
  <c r="K6" i="6"/>
  <c r="K5" i="6"/>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 r="J40" i="5"/>
  <c r="J39" i="5"/>
  <c r="J38" i="5"/>
  <c r="J37" i="5"/>
  <c r="J36" i="5"/>
  <c r="J35" i="5"/>
  <c r="J34" i="5"/>
  <c r="J33" i="5"/>
  <c r="J32" i="5"/>
  <c r="J31" i="5"/>
  <c r="J30" i="5"/>
  <c r="J29" i="5"/>
  <c r="J28" i="5"/>
  <c r="J27" i="5"/>
  <c r="J26" i="5"/>
  <c r="J25" i="5"/>
  <c r="J24" i="5"/>
  <c r="J23" i="5"/>
  <c r="J22" i="5"/>
  <c r="J21" i="5"/>
  <c r="J20" i="5"/>
  <c r="J19" i="5"/>
  <c r="J18" i="5"/>
  <c r="J17" i="5"/>
  <c r="J16" i="5"/>
  <c r="J15" i="5"/>
  <c r="J14" i="5"/>
  <c r="J13" i="5"/>
  <c r="J12" i="5"/>
  <c r="J11" i="5"/>
  <c r="D29" i="9"/>
  <c r="D29" i="4"/>
  <c r="D14" i="9"/>
  <c r="D13" i="9"/>
  <c r="D12" i="9"/>
  <c r="D11" i="9"/>
  <c r="D10" i="9"/>
  <c r="D9" i="9"/>
  <c r="D8" i="9"/>
  <c r="G135" i="4"/>
  <c r="G134" i="4"/>
  <c r="G133" i="4"/>
  <c r="G132" i="4"/>
  <c r="G131" i="4"/>
  <c r="G130" i="4"/>
  <c r="G129" i="4"/>
  <c r="G128" i="4"/>
  <c r="G127" i="4"/>
  <c r="G126" i="4"/>
  <c r="G125" i="4"/>
  <c r="G124" i="4"/>
  <c r="G123" i="4"/>
  <c r="G122" i="4"/>
  <c r="G121" i="4"/>
  <c r="G120" i="4"/>
  <c r="G119" i="4"/>
  <c r="G118" i="4"/>
  <c r="G117" i="4"/>
  <c r="G116" i="4"/>
  <c r="G115" i="4"/>
  <c r="G114" i="4"/>
  <c r="G113" i="4"/>
  <c r="G112" i="4"/>
  <c r="G111" i="4"/>
  <c r="B135" i="4"/>
  <c r="B134" i="4"/>
  <c r="B133" i="4"/>
  <c r="B132" i="4"/>
  <c r="B131" i="4"/>
  <c r="B130" i="4"/>
  <c r="B129" i="4"/>
  <c r="B128" i="4"/>
  <c r="B127" i="4"/>
  <c r="B126" i="4"/>
  <c r="B125" i="4"/>
  <c r="B124" i="4"/>
  <c r="B123" i="4"/>
  <c r="B122" i="4"/>
  <c r="B121" i="4"/>
  <c r="B120" i="4"/>
  <c r="B119" i="4"/>
  <c r="B118" i="4"/>
  <c r="B117" i="4"/>
  <c r="B116" i="4"/>
  <c r="B115" i="4"/>
  <c r="B114" i="4"/>
  <c r="B112" i="4"/>
  <c r="B111" i="4"/>
  <c r="L95" i="4"/>
  <c r="L94" i="4"/>
  <c r="L93" i="4"/>
  <c r="L92" i="4"/>
  <c r="L91" i="4"/>
  <c r="L90" i="4"/>
  <c r="L89" i="4"/>
  <c r="L88" i="4"/>
  <c r="L87" i="4"/>
  <c r="L86" i="4"/>
  <c r="L85" i="4"/>
  <c r="L84" i="4"/>
  <c r="L83" i="4"/>
  <c r="L82" i="4"/>
  <c r="L81" i="4"/>
  <c r="L80" i="4"/>
  <c r="L79" i="4"/>
  <c r="L78" i="4"/>
  <c r="L77" i="4"/>
  <c r="L76" i="4"/>
  <c r="L75" i="4"/>
  <c r="L74" i="4"/>
  <c r="L73" i="4"/>
  <c r="L72" i="4"/>
  <c r="L71" i="4"/>
  <c r="B95" i="4"/>
  <c r="B94" i="4"/>
  <c r="B93" i="4"/>
  <c r="B92" i="4"/>
  <c r="B91" i="4"/>
  <c r="B90" i="4"/>
  <c r="B89" i="4"/>
  <c r="B88" i="4"/>
  <c r="B87" i="4"/>
  <c r="B86" i="4"/>
  <c r="B85" i="4"/>
  <c r="B84" i="4"/>
  <c r="B83" i="4"/>
  <c r="B82" i="4"/>
  <c r="B81" i="4"/>
  <c r="B80" i="4"/>
  <c r="B79" i="4"/>
  <c r="B78" i="4"/>
  <c r="B77" i="4"/>
  <c r="B76" i="4"/>
  <c r="B75" i="4"/>
  <c r="B74" i="4"/>
  <c r="B72" i="4"/>
  <c r="B71" i="4"/>
  <c r="D7" i="4"/>
  <c r="D8" i="4"/>
  <c r="D9" i="4"/>
  <c r="D10" i="4"/>
  <c r="D11" i="4"/>
  <c r="D12" i="4"/>
  <c r="D13" i="4"/>
  <c r="D25" i="9"/>
  <c r="G25" i="9" s="1"/>
  <c r="D24" i="9"/>
  <c r="G24" i="9" s="1"/>
  <c r="D24" i="4"/>
  <c r="F24" i="4" s="1"/>
  <c r="D23" i="4"/>
  <c r="F23" i="4" s="1"/>
  <c r="D22" i="4"/>
  <c r="F22" i="4" s="1"/>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3" i="2"/>
  <c r="Z3" i="2"/>
  <c r="Z4" i="2"/>
  <c r="Z5" i="2"/>
  <c r="Z6" i="2" l="1"/>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D18" i="4" l="1"/>
  <c r="F18" i="4" l="1"/>
  <c r="D150" i="9"/>
  <c r="D23" i="9"/>
  <c r="G23" i="9" s="1"/>
  <c r="D22" i="9"/>
  <c r="G22" i="9" s="1"/>
  <c r="D21" i="9"/>
  <c r="G21" i="9" s="1"/>
  <c r="D19" i="9"/>
  <c r="G19" i="9" s="1"/>
  <c r="G20" i="9" l="1"/>
  <c r="D20" i="9"/>
  <c r="D21" i="4" l="1"/>
  <c r="D20" i="4"/>
  <c r="F20" i="4" l="1"/>
  <c r="F21" i="4"/>
  <c r="D19" i="4"/>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J4" i="2"/>
  <c r="M4" i="2" s="1"/>
  <c r="J5" i="2"/>
  <c r="M5" i="2" s="1"/>
  <c r="J6" i="2"/>
  <c r="M6" i="2" s="1"/>
  <c r="J7" i="2"/>
  <c r="M7" i="2" s="1"/>
  <c r="J8" i="2"/>
  <c r="M8" i="2" s="1"/>
  <c r="J9" i="2"/>
  <c r="M9" i="2" s="1"/>
  <c r="J10" i="2"/>
  <c r="M10" i="2" s="1"/>
  <c r="J11" i="2"/>
  <c r="M11" i="2" s="1"/>
  <c r="J12" i="2"/>
  <c r="M12" i="2" s="1"/>
  <c r="J13" i="2"/>
  <c r="M13" i="2" s="1"/>
  <c r="J14" i="2"/>
  <c r="M14" i="2" s="1"/>
  <c r="J15" i="2"/>
  <c r="M15" i="2" s="1"/>
  <c r="J16" i="2"/>
  <c r="M16" i="2" s="1"/>
  <c r="J17" i="2"/>
  <c r="M17" i="2" s="1"/>
  <c r="J18" i="2"/>
  <c r="M18" i="2" s="1"/>
  <c r="J19" i="2"/>
  <c r="M19" i="2" s="1"/>
  <c r="J20" i="2"/>
  <c r="M20" i="2" s="1"/>
  <c r="J21" i="2"/>
  <c r="M21" i="2" s="1"/>
  <c r="J22" i="2"/>
  <c r="M22" i="2" s="1"/>
  <c r="J23" i="2"/>
  <c r="M23" i="2" s="1"/>
  <c r="J24" i="2"/>
  <c r="M24" i="2" s="1"/>
  <c r="J25" i="2"/>
  <c r="M25" i="2" s="1"/>
  <c r="J26" i="2"/>
  <c r="M26" i="2" s="1"/>
  <c r="J27" i="2"/>
  <c r="M27" i="2" s="1"/>
  <c r="J28" i="2"/>
  <c r="M28" i="2" s="1"/>
  <c r="J29" i="2"/>
  <c r="M29" i="2" s="1"/>
  <c r="J30" i="2"/>
  <c r="M30" i="2" s="1"/>
  <c r="J31" i="2"/>
  <c r="M31" i="2" s="1"/>
  <c r="J32" i="2"/>
  <c r="M32" i="2" s="1"/>
  <c r="J33" i="2"/>
  <c r="M33" i="2" s="1"/>
  <c r="J34" i="2"/>
  <c r="M34" i="2" s="1"/>
  <c r="J35" i="2"/>
  <c r="M35" i="2" s="1"/>
  <c r="J36" i="2"/>
  <c r="M36" i="2" s="1"/>
  <c r="J37" i="2"/>
  <c r="M37" i="2" s="1"/>
  <c r="J38" i="2"/>
  <c r="M38" i="2" s="1"/>
  <c r="J39" i="2"/>
  <c r="M39" i="2" s="1"/>
  <c r="J40" i="2"/>
  <c r="M40" i="2" s="1"/>
  <c r="J41" i="2"/>
  <c r="M41" i="2" s="1"/>
  <c r="J42" i="2"/>
  <c r="M42" i="2" s="1"/>
  <c r="J43" i="2"/>
  <c r="M43" i="2" s="1"/>
  <c r="J44" i="2"/>
  <c r="M44" i="2" s="1"/>
  <c r="J45" i="2"/>
  <c r="M45" i="2" s="1"/>
  <c r="J46" i="2"/>
  <c r="M46" i="2" s="1"/>
  <c r="J47" i="2"/>
  <c r="M47" i="2" s="1"/>
  <c r="J48" i="2"/>
  <c r="M48" i="2" s="1"/>
  <c r="J49" i="2"/>
  <c r="M49" i="2" s="1"/>
  <c r="J50" i="2"/>
  <c r="M50" i="2" s="1"/>
  <c r="J51" i="2"/>
  <c r="M51" i="2" s="1"/>
  <c r="J52" i="2"/>
  <c r="M52" i="2" s="1"/>
  <c r="J53" i="2"/>
  <c r="M53" i="2" s="1"/>
  <c r="J54" i="2"/>
  <c r="M54" i="2" s="1"/>
  <c r="J55" i="2"/>
  <c r="M55" i="2" s="1"/>
  <c r="J56" i="2"/>
  <c r="M56" i="2" s="1"/>
  <c r="J57" i="2"/>
  <c r="M57" i="2" s="1"/>
  <c r="J58" i="2"/>
  <c r="M58" i="2" s="1"/>
  <c r="J59" i="2"/>
  <c r="M59" i="2" s="1"/>
  <c r="J60" i="2"/>
  <c r="M60" i="2" s="1"/>
  <c r="J61" i="2"/>
  <c r="M61" i="2" s="1"/>
  <c r="J62" i="2"/>
  <c r="M62" i="2" s="1"/>
  <c r="J63" i="2"/>
  <c r="M63" i="2" s="1"/>
  <c r="J64" i="2"/>
  <c r="M64" i="2" s="1"/>
  <c r="J65" i="2"/>
  <c r="M65" i="2" s="1"/>
  <c r="J66" i="2"/>
  <c r="M66" i="2" s="1"/>
  <c r="J67" i="2"/>
  <c r="M67" i="2" s="1"/>
  <c r="J68" i="2"/>
  <c r="M68" i="2" s="1"/>
  <c r="J69" i="2"/>
  <c r="M69" i="2" s="1"/>
  <c r="J70" i="2"/>
  <c r="M70" i="2" s="1"/>
  <c r="J71" i="2"/>
  <c r="M71" i="2" s="1"/>
  <c r="J72" i="2"/>
  <c r="M72" i="2" s="1"/>
  <c r="J73" i="2"/>
  <c r="M73" i="2" s="1"/>
  <c r="J74" i="2"/>
  <c r="M74" i="2" s="1"/>
  <c r="J75" i="2"/>
  <c r="M75" i="2" s="1"/>
  <c r="J76" i="2"/>
  <c r="M76" i="2" s="1"/>
  <c r="J77" i="2"/>
  <c r="M77" i="2" s="1"/>
  <c r="J78" i="2"/>
  <c r="M78" i="2" s="1"/>
  <c r="J79" i="2"/>
  <c r="M79" i="2" s="1"/>
  <c r="J80" i="2"/>
  <c r="M80" i="2" s="1"/>
  <c r="J81" i="2"/>
  <c r="M81" i="2" s="1"/>
  <c r="J82" i="2"/>
  <c r="M82" i="2" s="1"/>
  <c r="J83" i="2"/>
  <c r="M83" i="2" s="1"/>
  <c r="J84" i="2"/>
  <c r="M84" i="2" s="1"/>
  <c r="J85" i="2"/>
  <c r="M85" i="2" s="1"/>
  <c r="J86" i="2"/>
  <c r="M86" i="2" s="1"/>
  <c r="J87" i="2"/>
  <c r="M87" i="2" s="1"/>
  <c r="J88" i="2"/>
  <c r="M88" i="2" s="1"/>
  <c r="J89" i="2"/>
  <c r="M89" i="2" s="1"/>
  <c r="J90" i="2"/>
  <c r="M90" i="2" s="1"/>
  <c r="J91" i="2"/>
  <c r="M91" i="2" s="1"/>
  <c r="J92" i="2"/>
  <c r="M92" i="2" s="1"/>
  <c r="J93" i="2"/>
  <c r="M93" i="2" s="1"/>
  <c r="J94" i="2"/>
  <c r="M94" i="2" s="1"/>
  <c r="J95" i="2"/>
  <c r="M95" i="2" s="1"/>
  <c r="J96" i="2"/>
  <c r="M96" i="2" s="1"/>
  <c r="J97" i="2"/>
  <c r="M97" i="2" s="1"/>
  <c r="J98" i="2"/>
  <c r="M98" i="2" s="1"/>
  <c r="J99" i="2"/>
  <c r="M99" i="2" s="1"/>
  <c r="J100" i="2"/>
  <c r="M100" i="2" s="1"/>
  <c r="J101" i="2"/>
  <c r="M101" i="2" s="1"/>
  <c r="J102" i="2"/>
  <c r="M102" i="2" s="1"/>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O3" i="2"/>
  <c r="J3" i="2"/>
  <c r="M3" i="2" s="1"/>
  <c r="I3" i="2"/>
  <c r="G4" i="2"/>
  <c r="T4" i="2" s="1"/>
  <c r="G5" i="2"/>
  <c r="T5" i="2" s="1"/>
  <c r="G6" i="2"/>
  <c r="T6" i="2" s="1"/>
  <c r="G7" i="2"/>
  <c r="T7" i="2" s="1"/>
  <c r="G8" i="2"/>
  <c r="T8" i="2" s="1"/>
  <c r="G9" i="2"/>
  <c r="T9" i="2" s="1"/>
  <c r="G10" i="2"/>
  <c r="T10" i="2" s="1"/>
  <c r="G11" i="2"/>
  <c r="T11" i="2" s="1"/>
  <c r="G12" i="2"/>
  <c r="T12" i="2" s="1"/>
  <c r="G13" i="2"/>
  <c r="T13" i="2" s="1"/>
  <c r="G14" i="2"/>
  <c r="T14" i="2" s="1"/>
  <c r="G15" i="2"/>
  <c r="T15" i="2" s="1"/>
  <c r="G16" i="2"/>
  <c r="T16" i="2" s="1"/>
  <c r="G17" i="2"/>
  <c r="T17" i="2" s="1"/>
  <c r="G18" i="2"/>
  <c r="T18" i="2" s="1"/>
  <c r="G19" i="2"/>
  <c r="T19" i="2" s="1"/>
  <c r="G20" i="2"/>
  <c r="T20" i="2" s="1"/>
  <c r="G21" i="2"/>
  <c r="T21" i="2" s="1"/>
  <c r="G22" i="2"/>
  <c r="T22" i="2" s="1"/>
  <c r="G23" i="2"/>
  <c r="T23" i="2" s="1"/>
  <c r="G24" i="2"/>
  <c r="T24" i="2" s="1"/>
  <c r="G25" i="2"/>
  <c r="T25" i="2" s="1"/>
  <c r="G26" i="2"/>
  <c r="T26" i="2" s="1"/>
  <c r="G27" i="2"/>
  <c r="T27" i="2" s="1"/>
  <c r="G28" i="2"/>
  <c r="T28" i="2" s="1"/>
  <c r="G29" i="2"/>
  <c r="T29" i="2" s="1"/>
  <c r="G30" i="2"/>
  <c r="T30" i="2" s="1"/>
  <c r="G31" i="2"/>
  <c r="T31" i="2" s="1"/>
  <c r="G32" i="2"/>
  <c r="T32" i="2" s="1"/>
  <c r="G33" i="2"/>
  <c r="T33" i="2" s="1"/>
  <c r="G34" i="2"/>
  <c r="T34" i="2" s="1"/>
  <c r="G35" i="2"/>
  <c r="T35" i="2" s="1"/>
  <c r="G36" i="2"/>
  <c r="T36" i="2" s="1"/>
  <c r="G37" i="2"/>
  <c r="T37" i="2" s="1"/>
  <c r="G38" i="2"/>
  <c r="T38" i="2" s="1"/>
  <c r="G39" i="2"/>
  <c r="T39" i="2" s="1"/>
  <c r="G40" i="2"/>
  <c r="T40" i="2" s="1"/>
  <c r="G41" i="2"/>
  <c r="T41" i="2" s="1"/>
  <c r="G42" i="2"/>
  <c r="T42" i="2" s="1"/>
  <c r="G43" i="2"/>
  <c r="T43" i="2" s="1"/>
  <c r="G44" i="2"/>
  <c r="T44" i="2" s="1"/>
  <c r="G45" i="2"/>
  <c r="T45" i="2" s="1"/>
  <c r="G46" i="2"/>
  <c r="T46" i="2" s="1"/>
  <c r="G47" i="2"/>
  <c r="T47" i="2" s="1"/>
  <c r="G48" i="2"/>
  <c r="T48" i="2" s="1"/>
  <c r="G49" i="2"/>
  <c r="T49" i="2" s="1"/>
  <c r="G50" i="2"/>
  <c r="T50" i="2" s="1"/>
  <c r="G51" i="2"/>
  <c r="T51" i="2" s="1"/>
  <c r="G52" i="2"/>
  <c r="T52" i="2" s="1"/>
  <c r="G53" i="2"/>
  <c r="T53" i="2" s="1"/>
  <c r="G54" i="2"/>
  <c r="T54" i="2" s="1"/>
  <c r="G55" i="2"/>
  <c r="T55" i="2" s="1"/>
  <c r="G56" i="2"/>
  <c r="T56" i="2" s="1"/>
  <c r="G57" i="2"/>
  <c r="T57" i="2" s="1"/>
  <c r="G58" i="2"/>
  <c r="T58" i="2" s="1"/>
  <c r="G59" i="2"/>
  <c r="T59" i="2" s="1"/>
  <c r="G60" i="2"/>
  <c r="T60" i="2" s="1"/>
  <c r="G61" i="2"/>
  <c r="T61" i="2" s="1"/>
  <c r="G62" i="2"/>
  <c r="T62" i="2" s="1"/>
  <c r="G63" i="2"/>
  <c r="T63" i="2" s="1"/>
  <c r="G64" i="2"/>
  <c r="T64" i="2" s="1"/>
  <c r="G65" i="2"/>
  <c r="T65" i="2" s="1"/>
  <c r="G66" i="2"/>
  <c r="T66" i="2" s="1"/>
  <c r="G67" i="2"/>
  <c r="T67" i="2" s="1"/>
  <c r="G68" i="2"/>
  <c r="T68" i="2" s="1"/>
  <c r="G69" i="2"/>
  <c r="T69" i="2" s="1"/>
  <c r="G70" i="2"/>
  <c r="T70" i="2" s="1"/>
  <c r="G71" i="2"/>
  <c r="T71" i="2" s="1"/>
  <c r="G72" i="2"/>
  <c r="T72" i="2" s="1"/>
  <c r="G73" i="2"/>
  <c r="T73" i="2" s="1"/>
  <c r="G74" i="2"/>
  <c r="T74" i="2" s="1"/>
  <c r="G75" i="2"/>
  <c r="T75" i="2" s="1"/>
  <c r="G76" i="2"/>
  <c r="T76" i="2" s="1"/>
  <c r="G77" i="2"/>
  <c r="T77" i="2" s="1"/>
  <c r="G78" i="2"/>
  <c r="T78" i="2" s="1"/>
  <c r="G79" i="2"/>
  <c r="T79" i="2" s="1"/>
  <c r="G80" i="2"/>
  <c r="T80" i="2" s="1"/>
  <c r="G81" i="2"/>
  <c r="T81" i="2" s="1"/>
  <c r="G82" i="2"/>
  <c r="T82" i="2" s="1"/>
  <c r="G83" i="2"/>
  <c r="T83" i="2" s="1"/>
  <c r="G84" i="2"/>
  <c r="T84" i="2" s="1"/>
  <c r="G85" i="2"/>
  <c r="T85" i="2" s="1"/>
  <c r="G86" i="2"/>
  <c r="T86" i="2" s="1"/>
  <c r="G87" i="2"/>
  <c r="T87" i="2" s="1"/>
  <c r="G88" i="2"/>
  <c r="T88" i="2" s="1"/>
  <c r="G89" i="2"/>
  <c r="T89" i="2" s="1"/>
  <c r="G90" i="2"/>
  <c r="T90" i="2" s="1"/>
  <c r="G91" i="2"/>
  <c r="T91" i="2" s="1"/>
  <c r="G92" i="2"/>
  <c r="T92" i="2" s="1"/>
  <c r="G93" i="2"/>
  <c r="T93" i="2" s="1"/>
  <c r="G94" i="2"/>
  <c r="T94" i="2" s="1"/>
  <c r="G95" i="2"/>
  <c r="T95" i="2" s="1"/>
  <c r="G96" i="2"/>
  <c r="T96" i="2" s="1"/>
  <c r="G97" i="2"/>
  <c r="T97" i="2" s="1"/>
  <c r="G98" i="2"/>
  <c r="T98" i="2" s="1"/>
  <c r="G99" i="2"/>
  <c r="T99" i="2" s="1"/>
  <c r="G100" i="2"/>
  <c r="T100" i="2" s="1"/>
  <c r="G101" i="2"/>
  <c r="T101" i="2" s="1"/>
  <c r="G102" i="2"/>
  <c r="T102" i="2" s="1"/>
  <c r="G3" i="2"/>
  <c r="T3" i="2" s="1"/>
  <c r="A3" i="2"/>
  <c r="C4" i="2"/>
  <c r="H4" i="2" s="1"/>
  <c r="C5" i="2"/>
  <c r="C6" i="2"/>
  <c r="H6" i="2" s="1"/>
  <c r="C7" i="2"/>
  <c r="H7" i="2" s="1"/>
  <c r="C8" i="2"/>
  <c r="H8" i="2" s="1"/>
  <c r="C9" i="2"/>
  <c r="H9" i="2" s="1"/>
  <c r="C10" i="2"/>
  <c r="H10" i="2" s="1"/>
  <c r="C11" i="2"/>
  <c r="H11" i="2" s="1"/>
  <c r="C12" i="2"/>
  <c r="H12" i="2" s="1"/>
  <c r="C13" i="2"/>
  <c r="H13" i="2" s="1"/>
  <c r="C14" i="2"/>
  <c r="H14" i="2" s="1"/>
  <c r="C15" i="2"/>
  <c r="H15" i="2" s="1"/>
  <c r="C16" i="2"/>
  <c r="H16" i="2" s="1"/>
  <c r="C17" i="2"/>
  <c r="H17" i="2" s="1"/>
  <c r="C18" i="2"/>
  <c r="H18" i="2" s="1"/>
  <c r="C19" i="2"/>
  <c r="H19" i="2" s="1"/>
  <c r="C20" i="2"/>
  <c r="H20" i="2" s="1"/>
  <c r="C21" i="2"/>
  <c r="H21" i="2" s="1"/>
  <c r="C22" i="2"/>
  <c r="H22" i="2" s="1"/>
  <c r="C23" i="2"/>
  <c r="H23" i="2" s="1"/>
  <c r="C24" i="2"/>
  <c r="H24" i="2" s="1"/>
  <c r="C25" i="2"/>
  <c r="H25" i="2" s="1"/>
  <c r="C26" i="2"/>
  <c r="H26" i="2" s="1"/>
  <c r="C27" i="2"/>
  <c r="H27" i="2" s="1"/>
  <c r="C28" i="2"/>
  <c r="H28" i="2" s="1"/>
  <c r="C29" i="2"/>
  <c r="H29" i="2" s="1"/>
  <c r="C30" i="2"/>
  <c r="H30" i="2" s="1"/>
  <c r="C31" i="2"/>
  <c r="C32" i="2"/>
  <c r="H32" i="2" s="1"/>
  <c r="C33" i="2"/>
  <c r="C34" i="2"/>
  <c r="H34" i="2" s="1"/>
  <c r="C35" i="2"/>
  <c r="H35" i="2" s="1"/>
  <c r="C36" i="2"/>
  <c r="H36" i="2" s="1"/>
  <c r="C37" i="2"/>
  <c r="H37" i="2" s="1"/>
  <c r="C38" i="2"/>
  <c r="H38" i="2" s="1"/>
  <c r="C39" i="2"/>
  <c r="H39" i="2" s="1"/>
  <c r="C40" i="2"/>
  <c r="H40" i="2" s="1"/>
  <c r="C41" i="2"/>
  <c r="H41" i="2" s="1"/>
  <c r="C42" i="2"/>
  <c r="H42" i="2" s="1"/>
  <c r="C43" i="2"/>
  <c r="H43" i="2" s="1"/>
  <c r="C44" i="2"/>
  <c r="H44" i="2" s="1"/>
  <c r="C45" i="2"/>
  <c r="H45" i="2" s="1"/>
  <c r="C46" i="2"/>
  <c r="H46" i="2" s="1"/>
  <c r="C47" i="2"/>
  <c r="H47" i="2" s="1"/>
  <c r="C48" i="2"/>
  <c r="H48" i="2" s="1"/>
  <c r="C49" i="2"/>
  <c r="H49" i="2" s="1"/>
  <c r="C50" i="2"/>
  <c r="H50" i="2" s="1"/>
  <c r="C51" i="2"/>
  <c r="H51" i="2" s="1"/>
  <c r="C52" i="2"/>
  <c r="H52" i="2" s="1"/>
  <c r="C53" i="2"/>
  <c r="H53" i="2" s="1"/>
  <c r="C54" i="2"/>
  <c r="H54" i="2" s="1"/>
  <c r="C55" i="2"/>
  <c r="H55" i="2" s="1"/>
  <c r="C56" i="2"/>
  <c r="H56" i="2" s="1"/>
  <c r="C57" i="2"/>
  <c r="H57" i="2" s="1"/>
  <c r="C58" i="2"/>
  <c r="H58" i="2" s="1"/>
  <c r="C59" i="2"/>
  <c r="H59" i="2" s="1"/>
  <c r="C60" i="2"/>
  <c r="H60" i="2" s="1"/>
  <c r="C61" i="2"/>
  <c r="H61" i="2" s="1"/>
  <c r="C62" i="2"/>
  <c r="H62" i="2" s="1"/>
  <c r="C63" i="2"/>
  <c r="H63" i="2" s="1"/>
  <c r="C64" i="2"/>
  <c r="H64" i="2" s="1"/>
  <c r="C65" i="2"/>
  <c r="H65" i="2" s="1"/>
  <c r="C66" i="2"/>
  <c r="H66" i="2" s="1"/>
  <c r="C67" i="2"/>
  <c r="H67" i="2" s="1"/>
  <c r="C68" i="2"/>
  <c r="H68" i="2" s="1"/>
  <c r="C69" i="2"/>
  <c r="H69" i="2" s="1"/>
  <c r="C70" i="2"/>
  <c r="H70" i="2" s="1"/>
  <c r="C71" i="2"/>
  <c r="H71" i="2" s="1"/>
  <c r="C72" i="2"/>
  <c r="H72" i="2" s="1"/>
  <c r="C73" i="2"/>
  <c r="H73" i="2" s="1"/>
  <c r="C74" i="2"/>
  <c r="H74" i="2" s="1"/>
  <c r="C75" i="2"/>
  <c r="H75" i="2" s="1"/>
  <c r="C76" i="2"/>
  <c r="H76" i="2" s="1"/>
  <c r="C77" i="2"/>
  <c r="H77" i="2" s="1"/>
  <c r="C78" i="2"/>
  <c r="H78" i="2" s="1"/>
  <c r="C79" i="2"/>
  <c r="H79" i="2" s="1"/>
  <c r="C80" i="2"/>
  <c r="H80" i="2" s="1"/>
  <c r="C81" i="2"/>
  <c r="H81" i="2" s="1"/>
  <c r="C82" i="2"/>
  <c r="H82" i="2" s="1"/>
  <c r="C83" i="2"/>
  <c r="H83" i="2" s="1"/>
  <c r="C84" i="2"/>
  <c r="H84" i="2" s="1"/>
  <c r="C85" i="2"/>
  <c r="H85" i="2" s="1"/>
  <c r="C86" i="2"/>
  <c r="H86" i="2" s="1"/>
  <c r="C87" i="2"/>
  <c r="H87" i="2" s="1"/>
  <c r="C88" i="2"/>
  <c r="H88" i="2" s="1"/>
  <c r="C89" i="2"/>
  <c r="H89" i="2" s="1"/>
  <c r="C90" i="2"/>
  <c r="H90" i="2" s="1"/>
  <c r="C91" i="2"/>
  <c r="H91" i="2" s="1"/>
  <c r="C92" i="2"/>
  <c r="H92" i="2" s="1"/>
  <c r="C93" i="2"/>
  <c r="H93" i="2" s="1"/>
  <c r="C94" i="2"/>
  <c r="H94" i="2" s="1"/>
  <c r="C95" i="2"/>
  <c r="H95" i="2" s="1"/>
  <c r="C96" i="2"/>
  <c r="H96" i="2" s="1"/>
  <c r="C97" i="2"/>
  <c r="H97" i="2" s="1"/>
  <c r="C98" i="2"/>
  <c r="H98" i="2" s="1"/>
  <c r="C99" i="2"/>
  <c r="H99" i="2" s="1"/>
  <c r="C100" i="2"/>
  <c r="H100" i="2" s="1"/>
  <c r="C101" i="2"/>
  <c r="H101" i="2" s="1"/>
  <c r="C102" i="2"/>
  <c r="H102" i="2" s="1"/>
  <c r="C3" i="2"/>
  <c r="H3" i="2" s="1"/>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3" i="2"/>
  <c r="D3" i="2" s="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D99" i="2" l="1"/>
  <c r="D91" i="2"/>
  <c r="D83" i="2"/>
  <c r="D75" i="2"/>
  <c r="D67" i="2"/>
  <c r="I348" i="9" s="1"/>
  <c r="D59" i="2"/>
  <c r="I340" i="9" s="1"/>
  <c r="D51" i="2"/>
  <c r="D43" i="2"/>
  <c r="D35" i="2"/>
  <c r="D27" i="2"/>
  <c r="D19" i="2"/>
  <c r="D11" i="2"/>
  <c r="D96" i="2"/>
  <c r="I377" i="9" s="1"/>
  <c r="D88" i="2"/>
  <c r="I369" i="9" s="1"/>
  <c r="D80" i="2"/>
  <c r="I361" i="9" s="1"/>
  <c r="D72" i="2"/>
  <c r="I353" i="9" s="1"/>
  <c r="D64" i="2"/>
  <c r="I345" i="9" s="1"/>
  <c r="D56" i="2"/>
  <c r="D48" i="2"/>
  <c r="D40" i="2"/>
  <c r="D32" i="2"/>
  <c r="D24" i="2"/>
  <c r="D16" i="2"/>
  <c r="D8" i="2"/>
  <c r="D102" i="2"/>
  <c r="I383" i="9" s="1"/>
  <c r="D94" i="2"/>
  <c r="D86" i="2"/>
  <c r="I367" i="9" s="1"/>
  <c r="D78" i="2"/>
  <c r="I359" i="9" s="1"/>
  <c r="D70" i="2"/>
  <c r="I351" i="9" s="1"/>
  <c r="D62" i="2"/>
  <c r="I343" i="9" s="1"/>
  <c r="D54" i="2"/>
  <c r="D46" i="2"/>
  <c r="D38" i="2"/>
  <c r="D30" i="2"/>
  <c r="D22" i="2"/>
  <c r="D14" i="2"/>
  <c r="D6" i="2"/>
  <c r="D101" i="2"/>
  <c r="I382" i="9" s="1"/>
  <c r="D93" i="2"/>
  <c r="I374" i="9" s="1"/>
  <c r="D85" i="2"/>
  <c r="I366" i="9" s="1"/>
  <c r="D77" i="2"/>
  <c r="D69" i="2"/>
  <c r="D61" i="2"/>
  <c r="I342" i="9" s="1"/>
  <c r="D53" i="2"/>
  <c r="D45" i="2"/>
  <c r="D37" i="2"/>
  <c r="D29" i="2"/>
  <c r="D21" i="2"/>
  <c r="D13" i="2"/>
  <c r="D5" i="2"/>
  <c r="D98" i="2"/>
  <c r="I379" i="9" s="1"/>
  <c r="D90" i="2"/>
  <c r="I371" i="9" s="1"/>
  <c r="D82" i="2"/>
  <c r="I363" i="9" s="1"/>
  <c r="D74" i="2"/>
  <c r="I355" i="9" s="1"/>
  <c r="D66" i="2"/>
  <c r="I347" i="9" s="1"/>
  <c r="D58" i="2"/>
  <c r="I339" i="9" s="1"/>
  <c r="D50" i="2"/>
  <c r="D42" i="2"/>
  <c r="D34" i="2"/>
  <c r="D26" i="2"/>
  <c r="D18" i="2"/>
  <c r="D10" i="2"/>
  <c r="D97" i="2"/>
  <c r="I378" i="9" s="1"/>
  <c r="D89" i="2"/>
  <c r="I370" i="9" s="1"/>
  <c r="D81" i="2"/>
  <c r="I362" i="9" s="1"/>
  <c r="D73" i="2"/>
  <c r="I354" i="9" s="1"/>
  <c r="D65" i="2"/>
  <c r="I346" i="9" s="1"/>
  <c r="D57" i="2"/>
  <c r="I338" i="9" s="1"/>
  <c r="D49" i="2"/>
  <c r="D41" i="2"/>
  <c r="D33" i="2"/>
  <c r="D25" i="2"/>
  <c r="D17" i="2"/>
  <c r="D9" i="2"/>
  <c r="AD5" i="2"/>
  <c r="D246" i="4" s="1"/>
  <c r="H5" i="2"/>
  <c r="S5" i="2" s="1"/>
  <c r="U5" i="2" s="1"/>
  <c r="AD33" i="2"/>
  <c r="D422" i="9" s="1"/>
  <c r="H33" i="2"/>
  <c r="AD31" i="2"/>
  <c r="D420" i="9" s="1"/>
  <c r="H31" i="2"/>
  <c r="S31" i="2" s="1"/>
  <c r="D95" i="2"/>
  <c r="I376" i="9" s="1"/>
  <c r="D87" i="2"/>
  <c r="D79" i="2"/>
  <c r="I360" i="9" s="1"/>
  <c r="D71" i="2"/>
  <c r="I352" i="9" s="1"/>
  <c r="D63" i="2"/>
  <c r="I344" i="9" s="1"/>
  <c r="D55" i="2"/>
  <c r="D47" i="2"/>
  <c r="D39" i="2"/>
  <c r="D31" i="2"/>
  <c r="D23" i="2"/>
  <c r="D15" i="2"/>
  <c r="D7" i="2"/>
  <c r="D100" i="2"/>
  <c r="I381" i="9" s="1"/>
  <c r="D92" i="2"/>
  <c r="I373" i="9" s="1"/>
  <c r="D84" i="2"/>
  <c r="I365" i="9" s="1"/>
  <c r="D76" i="2"/>
  <c r="I357" i="9" s="1"/>
  <c r="D68" i="2"/>
  <c r="I349" i="9" s="1"/>
  <c r="D60" i="2"/>
  <c r="D52" i="2"/>
  <c r="D44" i="2"/>
  <c r="D36" i="2"/>
  <c r="D28" i="2"/>
  <c r="D20" i="2"/>
  <c r="D12" i="2"/>
  <c r="D4" i="2"/>
  <c r="E89" i="2"/>
  <c r="E65" i="2"/>
  <c r="E49" i="2"/>
  <c r="E41" i="2"/>
  <c r="E33" i="2"/>
  <c r="E25" i="2"/>
  <c r="E17" i="2"/>
  <c r="E9" i="2"/>
  <c r="E95" i="2"/>
  <c r="E63" i="2"/>
  <c r="E55" i="2"/>
  <c r="E47" i="2"/>
  <c r="E39" i="2"/>
  <c r="E31" i="2"/>
  <c r="E23" i="2"/>
  <c r="E15" i="2"/>
  <c r="E7" i="2"/>
  <c r="K102" i="2"/>
  <c r="K94" i="2"/>
  <c r="K86" i="2"/>
  <c r="K78" i="2"/>
  <c r="K70" i="2"/>
  <c r="K62" i="2"/>
  <c r="K54" i="2"/>
  <c r="K46" i="2"/>
  <c r="K38" i="2"/>
  <c r="K30" i="2"/>
  <c r="K22" i="2"/>
  <c r="K14" i="2"/>
  <c r="K6" i="2"/>
  <c r="K95" i="2"/>
  <c r="K87" i="2"/>
  <c r="K79" i="2"/>
  <c r="K71" i="2"/>
  <c r="K63" i="2"/>
  <c r="K55" i="2"/>
  <c r="K47" i="2"/>
  <c r="K39" i="2"/>
  <c r="K31" i="2"/>
  <c r="K23" i="2"/>
  <c r="K15" i="2"/>
  <c r="K7" i="2"/>
  <c r="K99" i="2"/>
  <c r="K91" i="2"/>
  <c r="K83" i="2"/>
  <c r="K75" i="2"/>
  <c r="K67" i="2"/>
  <c r="K59" i="2"/>
  <c r="K51" i="2"/>
  <c r="K43" i="2"/>
  <c r="K35" i="2"/>
  <c r="K27" i="2"/>
  <c r="K19" i="2"/>
  <c r="K11" i="2"/>
  <c r="S9" i="2"/>
  <c r="AD9" i="2"/>
  <c r="AA9" i="2"/>
  <c r="AA24" i="2"/>
  <c r="AD24" i="2"/>
  <c r="AD16" i="2"/>
  <c r="AA16" i="2"/>
  <c r="S23" i="2"/>
  <c r="AD23" i="2"/>
  <c r="AA23" i="2"/>
  <c r="S15" i="2"/>
  <c r="AD15" i="2"/>
  <c r="AA15" i="2"/>
  <c r="AD7" i="2"/>
  <c r="AA7" i="2"/>
  <c r="K101" i="2"/>
  <c r="K93" i="2"/>
  <c r="K85" i="2"/>
  <c r="K77" i="2"/>
  <c r="K69" i="2"/>
  <c r="K61" i="2"/>
  <c r="K53" i="2"/>
  <c r="K45" i="2"/>
  <c r="K37" i="2"/>
  <c r="K29" i="2"/>
  <c r="K21" i="2"/>
  <c r="K13" i="2"/>
  <c r="K5" i="2"/>
  <c r="AA22" i="2"/>
  <c r="AD22" i="2"/>
  <c r="AA14" i="2"/>
  <c r="AD14" i="2"/>
  <c r="K100" i="2"/>
  <c r="K92" i="2"/>
  <c r="K84" i="2"/>
  <c r="K76" i="2"/>
  <c r="K68" i="2"/>
  <c r="K60" i="2"/>
  <c r="K52" i="2"/>
  <c r="K44" i="2"/>
  <c r="K36" i="2"/>
  <c r="K28" i="2"/>
  <c r="K20" i="2"/>
  <c r="K12" i="2"/>
  <c r="K4" i="2"/>
  <c r="AA8" i="2"/>
  <c r="AD8" i="2"/>
  <c r="S21" i="2"/>
  <c r="AD21" i="2"/>
  <c r="AA21" i="2"/>
  <c r="AD12" i="2"/>
  <c r="AA12" i="2"/>
  <c r="K98" i="2"/>
  <c r="K90" i="2"/>
  <c r="K82" i="2"/>
  <c r="K74" i="2"/>
  <c r="K66" i="2"/>
  <c r="K58" i="2"/>
  <c r="K50" i="2"/>
  <c r="K42" i="2"/>
  <c r="K34" i="2"/>
  <c r="K26" i="2"/>
  <c r="K18" i="2"/>
  <c r="K10" i="2"/>
  <c r="S17" i="2"/>
  <c r="AA17" i="2"/>
  <c r="AD17" i="2"/>
  <c r="AA13" i="2"/>
  <c r="AD13" i="2"/>
  <c r="S28" i="2"/>
  <c r="AD28" i="2"/>
  <c r="AA28" i="2"/>
  <c r="AD20" i="2"/>
  <c r="AA20" i="2"/>
  <c r="AD27" i="2"/>
  <c r="AA27" i="2"/>
  <c r="S19" i="2"/>
  <c r="AD19" i="2"/>
  <c r="AA19" i="2"/>
  <c r="S11" i="2"/>
  <c r="AD11" i="2"/>
  <c r="AA11" i="2"/>
  <c r="K97" i="2"/>
  <c r="K89" i="2"/>
  <c r="K81" i="2"/>
  <c r="K73" i="2"/>
  <c r="K65" i="2"/>
  <c r="K57" i="2"/>
  <c r="K49" i="2"/>
  <c r="K41" i="2"/>
  <c r="K33" i="2"/>
  <c r="K25" i="2"/>
  <c r="K17" i="2"/>
  <c r="K9" i="2"/>
  <c r="S25" i="2"/>
  <c r="AD25" i="2"/>
  <c r="AA25" i="2"/>
  <c r="AA26" i="2"/>
  <c r="AD26" i="2"/>
  <c r="AA18" i="2"/>
  <c r="AD18" i="2"/>
  <c r="AA10" i="2"/>
  <c r="AD10" i="2"/>
  <c r="K96" i="2"/>
  <c r="K88" i="2"/>
  <c r="K80" i="2"/>
  <c r="K72" i="2"/>
  <c r="K64" i="2"/>
  <c r="K56" i="2"/>
  <c r="K48" i="2"/>
  <c r="K40" i="2"/>
  <c r="K32" i="2"/>
  <c r="K24" i="2"/>
  <c r="K16" i="2"/>
  <c r="K8" i="2"/>
  <c r="K3" i="2"/>
  <c r="AD97" i="2"/>
  <c r="J436" i="9" s="1"/>
  <c r="AA97" i="2"/>
  <c r="J378" i="9" s="1"/>
  <c r="S73" i="2"/>
  <c r="AD73" i="2"/>
  <c r="J412" i="9" s="1"/>
  <c r="AA73" i="2"/>
  <c r="J354" i="9" s="1"/>
  <c r="AD65" i="2"/>
  <c r="J404" i="9" s="1"/>
  <c r="AA65" i="2"/>
  <c r="J346" i="9" s="1"/>
  <c r="S57" i="2"/>
  <c r="AD57" i="2"/>
  <c r="J396" i="9" s="1"/>
  <c r="AA57" i="2"/>
  <c r="J338" i="9" s="1"/>
  <c r="S49" i="2"/>
  <c r="AD49" i="2"/>
  <c r="AA49" i="2"/>
  <c r="S41" i="2"/>
  <c r="AD41" i="2"/>
  <c r="AA41" i="2"/>
  <c r="AD72" i="2"/>
  <c r="J411" i="9" s="1"/>
  <c r="AA72" i="2"/>
  <c r="J353" i="9" s="1"/>
  <c r="AD64" i="2"/>
  <c r="J403" i="9" s="1"/>
  <c r="AA64" i="2"/>
  <c r="J345" i="9" s="1"/>
  <c r="AD48" i="2"/>
  <c r="AA48" i="2"/>
  <c r="AA32" i="2"/>
  <c r="AD32" i="2"/>
  <c r="AD95" i="2"/>
  <c r="J434" i="9" s="1"/>
  <c r="AA95" i="2"/>
  <c r="J376" i="9" s="1"/>
  <c r="AA79" i="2"/>
  <c r="J360" i="9" s="1"/>
  <c r="AD79" i="2"/>
  <c r="J418" i="9" s="1"/>
  <c r="AA71" i="2"/>
  <c r="J352" i="9" s="1"/>
  <c r="AD71" i="2"/>
  <c r="J410" i="9" s="1"/>
  <c r="S63" i="2"/>
  <c r="AA63" i="2"/>
  <c r="J344" i="9" s="1"/>
  <c r="AD63" i="2"/>
  <c r="J402" i="9" s="1"/>
  <c r="S55" i="2"/>
  <c r="AD55" i="2"/>
  <c r="J394" i="9" s="1"/>
  <c r="AA55" i="2"/>
  <c r="J336" i="9" s="1"/>
  <c r="S47" i="2"/>
  <c r="AD47" i="2"/>
  <c r="AA47" i="2"/>
  <c r="S39" i="2"/>
  <c r="AD39" i="2"/>
  <c r="AA39" i="2"/>
  <c r="AD81" i="2"/>
  <c r="J420" i="9" s="1"/>
  <c r="AA81" i="2"/>
  <c r="J362" i="9" s="1"/>
  <c r="AD96" i="2"/>
  <c r="J435" i="9" s="1"/>
  <c r="AA96" i="2"/>
  <c r="J377" i="9" s="1"/>
  <c r="AD80" i="2"/>
  <c r="J419" i="9" s="1"/>
  <c r="AA80" i="2"/>
  <c r="J361" i="9" s="1"/>
  <c r="AD56" i="2"/>
  <c r="J395" i="9" s="1"/>
  <c r="AA56" i="2"/>
  <c r="J337" i="9" s="1"/>
  <c r="AD40" i="2"/>
  <c r="AA40" i="2"/>
  <c r="AD102" i="2"/>
  <c r="J441" i="9" s="1"/>
  <c r="AA102" i="2"/>
  <c r="J383" i="9" s="1"/>
  <c r="AD94" i="2"/>
  <c r="J433" i="9" s="1"/>
  <c r="AA94" i="2"/>
  <c r="J375" i="9" s="1"/>
  <c r="AD86" i="2"/>
  <c r="J425" i="9" s="1"/>
  <c r="AA86" i="2"/>
  <c r="J367" i="9" s="1"/>
  <c r="AA78" i="2"/>
  <c r="J359" i="9" s="1"/>
  <c r="AD78" i="2"/>
  <c r="J417" i="9" s="1"/>
  <c r="AA70" i="2"/>
  <c r="J351" i="9" s="1"/>
  <c r="AD70" i="2"/>
  <c r="J409" i="9" s="1"/>
  <c r="AA62" i="2"/>
  <c r="J343" i="9" s="1"/>
  <c r="AD62" i="2"/>
  <c r="J401" i="9" s="1"/>
  <c r="AD54" i="2"/>
  <c r="J393" i="9" s="1"/>
  <c r="AA54" i="2"/>
  <c r="J335" i="9" s="1"/>
  <c r="AD46" i="2"/>
  <c r="AA46" i="2"/>
  <c r="AD38" i="2"/>
  <c r="AA38" i="2"/>
  <c r="AA30" i="2"/>
  <c r="AD30" i="2"/>
  <c r="AD101" i="2"/>
  <c r="J440" i="9" s="1"/>
  <c r="AA101" i="2"/>
  <c r="J382" i="9" s="1"/>
  <c r="AD93" i="2"/>
  <c r="J432" i="9" s="1"/>
  <c r="AA93" i="2"/>
  <c r="J374" i="9" s="1"/>
  <c r="AD77" i="2"/>
  <c r="J416" i="9" s="1"/>
  <c r="AA77" i="2"/>
  <c r="J358" i="9" s="1"/>
  <c r="S45" i="2"/>
  <c r="AD45" i="2"/>
  <c r="AA45" i="2"/>
  <c r="S37" i="2"/>
  <c r="AD37" i="2"/>
  <c r="AA37" i="2"/>
  <c r="AD100" i="2"/>
  <c r="J439" i="9" s="1"/>
  <c r="AA100" i="2"/>
  <c r="J381" i="9" s="1"/>
  <c r="AD84" i="2"/>
  <c r="J423" i="9" s="1"/>
  <c r="AA84" i="2"/>
  <c r="J365" i="9" s="1"/>
  <c r="AD68" i="2"/>
  <c r="J407" i="9" s="1"/>
  <c r="AA68" i="2"/>
  <c r="J349" i="9" s="1"/>
  <c r="AD52" i="2"/>
  <c r="AA52" i="2"/>
  <c r="AD44" i="2"/>
  <c r="AA44" i="2"/>
  <c r="AA99" i="2"/>
  <c r="J380" i="9" s="1"/>
  <c r="AD99" i="2"/>
  <c r="J438" i="9" s="1"/>
  <c r="AA91" i="2"/>
  <c r="J372" i="9" s="1"/>
  <c r="AD91" i="2"/>
  <c r="J430" i="9" s="1"/>
  <c r="AD83" i="2"/>
  <c r="J422" i="9" s="1"/>
  <c r="AA83" i="2"/>
  <c r="J364" i="9" s="1"/>
  <c r="AD75" i="2"/>
  <c r="J414" i="9" s="1"/>
  <c r="AA75" i="2"/>
  <c r="J356" i="9" s="1"/>
  <c r="S67" i="2"/>
  <c r="AD67" i="2"/>
  <c r="J406" i="9" s="1"/>
  <c r="AA67" i="2"/>
  <c r="J348" i="9" s="1"/>
  <c r="S51" i="2"/>
  <c r="AA51" i="2"/>
  <c r="AD51" i="2"/>
  <c r="S43" i="2"/>
  <c r="AA43" i="2"/>
  <c r="AD43" i="2"/>
  <c r="S35" i="2"/>
  <c r="AA35" i="2"/>
  <c r="AD35" i="2"/>
  <c r="AD85" i="2"/>
  <c r="J424" i="9" s="1"/>
  <c r="AA85" i="2"/>
  <c r="J366" i="9" s="1"/>
  <c r="S69" i="2"/>
  <c r="AD69" i="2"/>
  <c r="J408" i="9" s="1"/>
  <c r="AA69" i="2"/>
  <c r="J350" i="9" s="1"/>
  <c r="S53" i="2"/>
  <c r="AD53" i="2"/>
  <c r="J392" i="9" s="1"/>
  <c r="AA53" i="2"/>
  <c r="J334" i="9" s="1"/>
  <c r="S29" i="2"/>
  <c r="AD29" i="2"/>
  <c r="AA29" i="2"/>
  <c r="AD92" i="2"/>
  <c r="J431" i="9" s="1"/>
  <c r="AA92" i="2"/>
  <c r="J373" i="9" s="1"/>
  <c r="AD76" i="2"/>
  <c r="J415" i="9" s="1"/>
  <c r="AA76" i="2"/>
  <c r="J357" i="9" s="1"/>
  <c r="AD36" i="2"/>
  <c r="AA36" i="2"/>
  <c r="AA98" i="2"/>
  <c r="J379" i="9" s="1"/>
  <c r="AD98" i="2"/>
  <c r="J437" i="9" s="1"/>
  <c r="AD82" i="2"/>
  <c r="J421" i="9" s="1"/>
  <c r="AA82" i="2"/>
  <c r="J363" i="9" s="1"/>
  <c r="AD74" i="2"/>
  <c r="J413" i="9" s="1"/>
  <c r="AA74" i="2"/>
  <c r="J355" i="9" s="1"/>
  <c r="AD66" i="2"/>
  <c r="J405" i="9" s="1"/>
  <c r="AA66" i="2"/>
  <c r="J347" i="9" s="1"/>
  <c r="AA50" i="2"/>
  <c r="AD50" i="2"/>
  <c r="AA42" i="2"/>
  <c r="AD42" i="2"/>
  <c r="AA34" i="2"/>
  <c r="AD34" i="2"/>
  <c r="AA3" i="2"/>
  <c r="AD3" i="2"/>
  <c r="AA4" i="2"/>
  <c r="AD4" i="2"/>
  <c r="AD6" i="2"/>
  <c r="AA6" i="2"/>
  <c r="AA87" i="2"/>
  <c r="J368" i="9" s="1"/>
  <c r="AD87" i="2"/>
  <c r="J426" i="9" s="1"/>
  <c r="AA90" i="2"/>
  <c r="J371" i="9" s="1"/>
  <c r="AD90" i="2"/>
  <c r="J429" i="9" s="1"/>
  <c r="AA89" i="2"/>
  <c r="J370" i="9" s="1"/>
  <c r="AD89" i="2"/>
  <c r="J428" i="9" s="1"/>
  <c r="AA88" i="2"/>
  <c r="J369" i="9" s="1"/>
  <c r="AD88" i="2"/>
  <c r="J427" i="9" s="1"/>
  <c r="S59" i="2"/>
  <c r="AA59" i="2"/>
  <c r="J340" i="9" s="1"/>
  <c r="AD59" i="2"/>
  <c r="J398" i="9" s="1"/>
  <c r="S61" i="2"/>
  <c r="AA61" i="2"/>
  <c r="J342" i="9" s="1"/>
  <c r="AD61" i="2"/>
  <c r="J400" i="9" s="1"/>
  <c r="AA60" i="2"/>
  <c r="J341" i="9" s="1"/>
  <c r="AD60" i="2"/>
  <c r="J399" i="9" s="1"/>
  <c r="AA58" i="2"/>
  <c r="J339" i="9" s="1"/>
  <c r="AD58" i="2"/>
  <c r="J397" i="9" s="1"/>
  <c r="S33" i="2"/>
  <c r="AA33" i="2"/>
  <c r="AA31" i="2"/>
  <c r="AA5" i="2"/>
  <c r="E81" i="2"/>
  <c r="J237" i="9"/>
  <c r="E73" i="2"/>
  <c r="E87" i="2"/>
  <c r="E71" i="2"/>
  <c r="E97" i="2"/>
  <c r="E57" i="2"/>
  <c r="E79" i="2"/>
  <c r="E94" i="2"/>
  <c r="E86" i="2"/>
  <c r="E78" i="2"/>
  <c r="E62" i="2"/>
  <c r="E54" i="2"/>
  <c r="E46" i="2"/>
  <c r="E38" i="2"/>
  <c r="E30" i="2"/>
  <c r="E22" i="2"/>
  <c r="E14" i="2"/>
  <c r="E6" i="2"/>
  <c r="E70" i="2"/>
  <c r="E102" i="2"/>
  <c r="E96" i="2"/>
  <c r="E88" i="2"/>
  <c r="E80" i="2"/>
  <c r="E72" i="2"/>
  <c r="E64" i="2"/>
  <c r="E56" i="2"/>
  <c r="E48" i="2"/>
  <c r="E40" i="2"/>
  <c r="E32" i="2"/>
  <c r="E24" i="2"/>
  <c r="E16" i="2"/>
  <c r="E8" i="2"/>
  <c r="E77" i="2"/>
  <c r="E21" i="2"/>
  <c r="E101" i="2"/>
  <c r="E85" i="2"/>
  <c r="E61" i="2"/>
  <c r="E53" i="2"/>
  <c r="E37" i="2"/>
  <c r="E29" i="2"/>
  <c r="E83" i="2"/>
  <c r="E51" i="2"/>
  <c r="E19" i="2"/>
  <c r="E93" i="2"/>
  <c r="E69" i="2"/>
  <c r="E45" i="2"/>
  <c r="E13" i="2"/>
  <c r="E99" i="2"/>
  <c r="E91" i="2"/>
  <c r="E75" i="2"/>
  <c r="E67" i="2"/>
  <c r="E59" i="2"/>
  <c r="E43" i="2"/>
  <c r="E35" i="2"/>
  <c r="E27" i="2"/>
  <c r="E98" i="2"/>
  <c r="E90" i="2"/>
  <c r="E82" i="2"/>
  <c r="E74" i="2"/>
  <c r="E66" i="2"/>
  <c r="E58" i="2"/>
  <c r="E50" i="2"/>
  <c r="E42" i="2"/>
  <c r="E34" i="2"/>
  <c r="E26" i="2"/>
  <c r="E18" i="2"/>
  <c r="E10" i="2"/>
  <c r="E5" i="2"/>
  <c r="P100" i="2"/>
  <c r="J318" i="9" s="1"/>
  <c r="P96" i="2"/>
  <c r="J314" i="9" s="1"/>
  <c r="P92" i="2"/>
  <c r="J310" i="9" s="1"/>
  <c r="P88" i="2"/>
  <c r="J306" i="9" s="1"/>
  <c r="P84" i="2"/>
  <c r="J302" i="9" s="1"/>
  <c r="P80" i="2"/>
  <c r="J298" i="9" s="1"/>
  <c r="P76" i="2"/>
  <c r="J294" i="9" s="1"/>
  <c r="P72" i="2"/>
  <c r="J290" i="9" s="1"/>
  <c r="P68" i="2"/>
  <c r="J286" i="9" s="1"/>
  <c r="P64" i="2"/>
  <c r="J282" i="9" s="1"/>
  <c r="P60" i="2"/>
  <c r="J278" i="9" s="1"/>
  <c r="P56" i="2"/>
  <c r="J274" i="9" s="1"/>
  <c r="P52" i="2"/>
  <c r="J202" i="4" s="1"/>
  <c r="P48" i="2"/>
  <c r="J198" i="4" s="1"/>
  <c r="P44" i="2"/>
  <c r="J194" i="4" s="1"/>
  <c r="P40" i="2"/>
  <c r="J190" i="4" s="1"/>
  <c r="P36" i="2"/>
  <c r="J186" i="4" s="1"/>
  <c r="P32" i="2"/>
  <c r="P24" i="2"/>
  <c r="D199" i="4" s="1"/>
  <c r="P20" i="2"/>
  <c r="D288" i="9" s="1"/>
  <c r="P16" i="2"/>
  <c r="D191" i="4" s="1"/>
  <c r="P12" i="2"/>
  <c r="D280" i="9" s="1"/>
  <c r="P8" i="2"/>
  <c r="D183" i="4" s="1"/>
  <c r="P4" i="2"/>
  <c r="D272" i="9" s="1"/>
  <c r="P3" i="2"/>
  <c r="D271" i="9" s="1"/>
  <c r="P99" i="2"/>
  <c r="J317" i="9" s="1"/>
  <c r="P95" i="2"/>
  <c r="J313" i="9" s="1"/>
  <c r="P91" i="2"/>
  <c r="J309" i="9" s="1"/>
  <c r="P87" i="2"/>
  <c r="J305" i="9" s="1"/>
  <c r="P83" i="2"/>
  <c r="J301" i="9" s="1"/>
  <c r="P79" i="2"/>
  <c r="J297" i="9" s="1"/>
  <c r="P75" i="2"/>
  <c r="J293" i="9" s="1"/>
  <c r="S75" i="2"/>
  <c r="P102" i="2"/>
  <c r="J320" i="9" s="1"/>
  <c r="P98" i="2"/>
  <c r="J316" i="9" s="1"/>
  <c r="P94" i="2"/>
  <c r="J312" i="9" s="1"/>
  <c r="P90" i="2"/>
  <c r="J308" i="9" s="1"/>
  <c r="P86" i="2"/>
  <c r="J304" i="9" s="1"/>
  <c r="P82" i="2"/>
  <c r="J300" i="9" s="1"/>
  <c r="P78" i="2"/>
  <c r="J296" i="9" s="1"/>
  <c r="P74" i="2"/>
  <c r="J292" i="9" s="1"/>
  <c r="P70" i="2"/>
  <c r="J288" i="9" s="1"/>
  <c r="P66" i="2"/>
  <c r="J284" i="9" s="1"/>
  <c r="P62" i="2"/>
  <c r="J280" i="9" s="1"/>
  <c r="P58" i="2"/>
  <c r="J276" i="9" s="1"/>
  <c r="P54" i="2"/>
  <c r="J272" i="9" s="1"/>
  <c r="P50" i="2"/>
  <c r="D318" i="9" s="1"/>
  <c r="P46" i="2"/>
  <c r="D314" i="9" s="1"/>
  <c r="P42" i="2"/>
  <c r="D310" i="9" s="1"/>
  <c r="P38" i="2"/>
  <c r="D306" i="9" s="1"/>
  <c r="P34" i="2"/>
  <c r="J184" i="4" s="1"/>
  <c r="P30" i="2"/>
  <c r="J180" i="4" s="1"/>
  <c r="P26" i="2"/>
  <c r="D294" i="9" s="1"/>
  <c r="P22" i="2"/>
  <c r="D290" i="9" s="1"/>
  <c r="P18" i="2"/>
  <c r="D286" i="9" s="1"/>
  <c r="P14" i="2"/>
  <c r="D282" i="9" s="1"/>
  <c r="P10" i="2"/>
  <c r="D278" i="9" s="1"/>
  <c r="P6" i="2"/>
  <c r="D274" i="9" s="1"/>
  <c r="P28" i="2"/>
  <c r="D296" i="9" s="1"/>
  <c r="E92" i="2"/>
  <c r="E76" i="2"/>
  <c r="E52" i="2"/>
  <c r="E36" i="2"/>
  <c r="E20" i="2"/>
  <c r="E4" i="2"/>
  <c r="E100" i="2"/>
  <c r="E84" i="2"/>
  <c r="E68" i="2"/>
  <c r="E60" i="2"/>
  <c r="E44" i="2"/>
  <c r="E28" i="2"/>
  <c r="E12" i="2"/>
  <c r="E11" i="2"/>
  <c r="E92" i="9"/>
  <c r="G92" i="9"/>
  <c r="F75" i="4"/>
  <c r="P130" i="9"/>
  <c r="N124" i="9"/>
  <c r="P124" i="9"/>
  <c r="P100" i="9"/>
  <c r="S71" i="2"/>
  <c r="S27" i="2"/>
  <c r="S7" i="2"/>
  <c r="S65" i="2"/>
  <c r="S13" i="2"/>
  <c r="P101" i="2"/>
  <c r="P97" i="2"/>
  <c r="P93" i="2"/>
  <c r="P89" i="2"/>
  <c r="P85" i="2"/>
  <c r="P81" i="2"/>
  <c r="P77" i="2"/>
  <c r="P73" i="2"/>
  <c r="P71" i="2"/>
  <c r="P69" i="2"/>
  <c r="P67" i="2"/>
  <c r="P65" i="2"/>
  <c r="P63" i="2"/>
  <c r="P61" i="2"/>
  <c r="P59" i="2"/>
  <c r="P57" i="2"/>
  <c r="P55" i="2"/>
  <c r="P53" i="2"/>
  <c r="P51" i="2"/>
  <c r="P49" i="2"/>
  <c r="P47" i="2"/>
  <c r="P45" i="2"/>
  <c r="P43" i="2"/>
  <c r="P41" i="2"/>
  <c r="P39" i="2"/>
  <c r="P37" i="2"/>
  <c r="P35" i="2"/>
  <c r="P33" i="2"/>
  <c r="P31" i="2"/>
  <c r="P29" i="2"/>
  <c r="P27" i="2"/>
  <c r="P25" i="2"/>
  <c r="P23" i="2"/>
  <c r="P21" i="2"/>
  <c r="P19" i="2"/>
  <c r="P17" i="2"/>
  <c r="P15" i="2"/>
  <c r="P13" i="2"/>
  <c r="P11" i="2"/>
  <c r="P9" i="2"/>
  <c r="P7" i="2"/>
  <c r="P5" i="2"/>
  <c r="I380" i="9"/>
  <c r="I372" i="9"/>
  <c r="I368" i="9"/>
  <c r="I364" i="9"/>
  <c r="I358" i="9"/>
  <c r="I356" i="9"/>
  <c r="I375" i="9"/>
  <c r="I350" i="9"/>
  <c r="I341" i="9"/>
  <c r="E3" i="2"/>
  <c r="C11" i="3"/>
  <c r="C5" i="6"/>
  <c r="D5" i="6"/>
  <c r="E5" i="6"/>
  <c r="F5" i="6"/>
  <c r="G5" i="6"/>
  <c r="H5" i="6"/>
  <c r="I5" i="6"/>
  <c r="J5" i="6"/>
  <c r="C6" i="6"/>
  <c r="D6" i="6"/>
  <c r="E6" i="6"/>
  <c r="F6" i="6"/>
  <c r="G6" i="6"/>
  <c r="H6" i="6"/>
  <c r="I6" i="6"/>
  <c r="J6" i="6"/>
  <c r="C7" i="6"/>
  <c r="D7" i="6"/>
  <c r="E7" i="6"/>
  <c r="F7" i="6"/>
  <c r="G7" i="6"/>
  <c r="H7" i="6"/>
  <c r="I7" i="6"/>
  <c r="J7" i="6"/>
  <c r="C8" i="6"/>
  <c r="D8" i="6"/>
  <c r="E8" i="6"/>
  <c r="F8" i="6"/>
  <c r="G8" i="6"/>
  <c r="H8" i="6"/>
  <c r="I8" i="6"/>
  <c r="J8" i="6"/>
  <c r="C9" i="6"/>
  <c r="D9" i="6"/>
  <c r="E9" i="6"/>
  <c r="F9" i="6"/>
  <c r="G9" i="6"/>
  <c r="H9" i="6"/>
  <c r="I9" i="6"/>
  <c r="J9" i="6"/>
  <c r="C10" i="6"/>
  <c r="D10" i="6"/>
  <c r="E10" i="6"/>
  <c r="F10" i="6"/>
  <c r="G10" i="6"/>
  <c r="H10" i="6"/>
  <c r="I10" i="6"/>
  <c r="J10" i="6"/>
  <c r="C11" i="6"/>
  <c r="D11" i="6"/>
  <c r="E11" i="6"/>
  <c r="F11" i="6"/>
  <c r="G11" i="6"/>
  <c r="H11" i="6"/>
  <c r="I11" i="6"/>
  <c r="J11" i="6"/>
  <c r="C12" i="6"/>
  <c r="D12" i="6"/>
  <c r="E12" i="6"/>
  <c r="F12" i="6"/>
  <c r="G12" i="6"/>
  <c r="H12" i="6"/>
  <c r="I12" i="6"/>
  <c r="J12" i="6"/>
  <c r="C13" i="6"/>
  <c r="D13" i="6"/>
  <c r="E13" i="6"/>
  <c r="F13" i="6"/>
  <c r="G13" i="6"/>
  <c r="H13" i="6"/>
  <c r="I13" i="6"/>
  <c r="J13" i="6"/>
  <c r="C14" i="6"/>
  <c r="D14" i="6"/>
  <c r="E14" i="6"/>
  <c r="F14" i="6"/>
  <c r="G14" i="6"/>
  <c r="H14" i="6"/>
  <c r="I14" i="6"/>
  <c r="J14" i="6"/>
  <c r="C15" i="6"/>
  <c r="D15" i="6"/>
  <c r="E15" i="6"/>
  <c r="F15" i="6"/>
  <c r="G15" i="6"/>
  <c r="H15" i="6"/>
  <c r="I15" i="6"/>
  <c r="J15" i="6"/>
  <c r="C16" i="6"/>
  <c r="D16" i="6"/>
  <c r="E16" i="6"/>
  <c r="F16" i="6"/>
  <c r="G16" i="6"/>
  <c r="H16" i="6"/>
  <c r="I16" i="6"/>
  <c r="J16" i="6"/>
  <c r="C17" i="6"/>
  <c r="D17" i="6"/>
  <c r="E17" i="6"/>
  <c r="F17" i="6"/>
  <c r="G17" i="6"/>
  <c r="H17" i="6"/>
  <c r="I17" i="6"/>
  <c r="J17" i="6"/>
  <c r="C18" i="6"/>
  <c r="D18" i="6"/>
  <c r="E18" i="6"/>
  <c r="F18" i="6"/>
  <c r="G18" i="6"/>
  <c r="H18" i="6"/>
  <c r="I18" i="6"/>
  <c r="J18" i="6"/>
  <c r="C19" i="6"/>
  <c r="D19" i="6"/>
  <c r="E19" i="6"/>
  <c r="F19" i="6"/>
  <c r="G19" i="6"/>
  <c r="H19" i="6"/>
  <c r="I19" i="6"/>
  <c r="J19" i="6"/>
  <c r="C20" i="6"/>
  <c r="D20" i="6"/>
  <c r="E20" i="6"/>
  <c r="F20" i="6"/>
  <c r="G20" i="6"/>
  <c r="H20" i="6"/>
  <c r="I20" i="6"/>
  <c r="J20" i="6"/>
  <c r="C21" i="6"/>
  <c r="D21" i="6"/>
  <c r="E21" i="6"/>
  <c r="F21" i="6"/>
  <c r="G21" i="6"/>
  <c r="H21" i="6"/>
  <c r="I21" i="6"/>
  <c r="J21" i="6"/>
  <c r="C22" i="6"/>
  <c r="D22" i="6"/>
  <c r="E22" i="6"/>
  <c r="F22" i="6"/>
  <c r="G22" i="6"/>
  <c r="H22" i="6"/>
  <c r="I22" i="6"/>
  <c r="J22" i="6"/>
  <c r="C23" i="6"/>
  <c r="D23" i="6"/>
  <c r="E23" i="6"/>
  <c r="F23" i="6"/>
  <c r="G23" i="6"/>
  <c r="H23" i="6"/>
  <c r="I23" i="6"/>
  <c r="J23" i="6"/>
  <c r="C24" i="6"/>
  <c r="D24" i="6"/>
  <c r="E24" i="6"/>
  <c r="F24" i="6"/>
  <c r="G24" i="6"/>
  <c r="H24" i="6"/>
  <c r="I24" i="6"/>
  <c r="J24" i="6"/>
  <c r="C25" i="6"/>
  <c r="D25" i="6"/>
  <c r="E25" i="6"/>
  <c r="F25" i="6"/>
  <c r="G25" i="6"/>
  <c r="H25" i="6"/>
  <c r="I25" i="6"/>
  <c r="J25" i="6"/>
  <c r="C26" i="6"/>
  <c r="D26" i="6"/>
  <c r="E26" i="6"/>
  <c r="F26" i="6"/>
  <c r="G26" i="6"/>
  <c r="H26" i="6"/>
  <c r="I26" i="6"/>
  <c r="J26" i="6"/>
  <c r="C27" i="6"/>
  <c r="D27" i="6"/>
  <c r="E27" i="6"/>
  <c r="F27" i="6"/>
  <c r="G27" i="6"/>
  <c r="H27" i="6"/>
  <c r="I27" i="6"/>
  <c r="J27" i="6"/>
  <c r="C28" i="6"/>
  <c r="D28" i="6"/>
  <c r="E28" i="6"/>
  <c r="F28" i="6"/>
  <c r="G28" i="6"/>
  <c r="H28" i="6"/>
  <c r="I28" i="6"/>
  <c r="J28" i="6"/>
  <c r="C29" i="6"/>
  <c r="D29" i="6"/>
  <c r="E29" i="6"/>
  <c r="F29" i="6"/>
  <c r="G29" i="6"/>
  <c r="H29" i="6"/>
  <c r="I29" i="6"/>
  <c r="J29" i="6"/>
  <c r="C30" i="6"/>
  <c r="D30" i="6"/>
  <c r="E30" i="6"/>
  <c r="F30" i="6"/>
  <c r="G30" i="6"/>
  <c r="H30" i="6"/>
  <c r="I30" i="6"/>
  <c r="J30" i="6"/>
  <c r="C31" i="6"/>
  <c r="D31" i="6"/>
  <c r="E31" i="6"/>
  <c r="F31" i="6"/>
  <c r="G31" i="6"/>
  <c r="H31" i="6"/>
  <c r="I31" i="6"/>
  <c r="J31" i="6"/>
  <c r="C32" i="6"/>
  <c r="D32" i="6"/>
  <c r="E32" i="6"/>
  <c r="F32" i="6"/>
  <c r="G32" i="6"/>
  <c r="H32" i="6"/>
  <c r="I32" i="6"/>
  <c r="J32" i="6"/>
  <c r="C33" i="6"/>
  <c r="D33" i="6"/>
  <c r="E33" i="6"/>
  <c r="F33" i="6"/>
  <c r="G33" i="6"/>
  <c r="H33" i="6"/>
  <c r="I33" i="6"/>
  <c r="J33" i="6"/>
  <c r="C34" i="6"/>
  <c r="D34" i="6"/>
  <c r="E34" i="6"/>
  <c r="F34" i="6"/>
  <c r="G34" i="6"/>
  <c r="H34" i="6"/>
  <c r="I34" i="6"/>
  <c r="J34" i="6"/>
  <c r="B11" i="5"/>
  <c r="C11" i="5"/>
  <c r="D11" i="5"/>
  <c r="E11" i="5"/>
  <c r="F11" i="5"/>
  <c r="G11" i="5"/>
  <c r="H11" i="5"/>
  <c r="I11" i="5"/>
  <c r="B12" i="5"/>
  <c r="C12" i="5"/>
  <c r="D12" i="5"/>
  <c r="E12" i="5"/>
  <c r="F12" i="5"/>
  <c r="G12" i="5"/>
  <c r="H12" i="5"/>
  <c r="I12" i="5"/>
  <c r="B13" i="5"/>
  <c r="C13" i="5"/>
  <c r="D13" i="5"/>
  <c r="E13" i="5"/>
  <c r="F13" i="5"/>
  <c r="G13" i="5"/>
  <c r="H13" i="5"/>
  <c r="I13" i="5"/>
  <c r="B14" i="5"/>
  <c r="C14" i="5"/>
  <c r="D14" i="5"/>
  <c r="E14" i="5"/>
  <c r="F14" i="5"/>
  <c r="G14" i="5"/>
  <c r="H14" i="5"/>
  <c r="I14" i="5"/>
  <c r="B15" i="5"/>
  <c r="C15" i="5"/>
  <c r="D15" i="5"/>
  <c r="E15" i="5"/>
  <c r="F15" i="5"/>
  <c r="G15" i="5"/>
  <c r="H15" i="5"/>
  <c r="I15" i="5"/>
  <c r="B16" i="5"/>
  <c r="C16" i="5"/>
  <c r="D16" i="5"/>
  <c r="E16" i="5"/>
  <c r="F16" i="5"/>
  <c r="G16" i="5"/>
  <c r="H16" i="5"/>
  <c r="I16" i="5"/>
  <c r="B17" i="5"/>
  <c r="C17" i="5"/>
  <c r="D17" i="5"/>
  <c r="E17" i="5"/>
  <c r="F17" i="5"/>
  <c r="G17" i="5"/>
  <c r="H17" i="5"/>
  <c r="I17" i="5"/>
  <c r="B18" i="5"/>
  <c r="C18" i="5"/>
  <c r="D18" i="5"/>
  <c r="E18" i="5"/>
  <c r="F18" i="5"/>
  <c r="G18" i="5"/>
  <c r="H18" i="5"/>
  <c r="I18" i="5"/>
  <c r="B19" i="5"/>
  <c r="C19" i="5"/>
  <c r="D19" i="5"/>
  <c r="E19" i="5"/>
  <c r="F19" i="5"/>
  <c r="G19" i="5"/>
  <c r="H19" i="5"/>
  <c r="I19" i="5"/>
  <c r="B20" i="5"/>
  <c r="C20" i="5"/>
  <c r="D20" i="5"/>
  <c r="E20" i="5"/>
  <c r="F20" i="5"/>
  <c r="G20" i="5"/>
  <c r="H20" i="5"/>
  <c r="I20" i="5"/>
  <c r="B21" i="5"/>
  <c r="C21" i="5"/>
  <c r="D21" i="5"/>
  <c r="E21" i="5"/>
  <c r="F21" i="5"/>
  <c r="G21" i="5"/>
  <c r="H21" i="5"/>
  <c r="I21" i="5"/>
  <c r="B22" i="5"/>
  <c r="C22" i="5"/>
  <c r="D22" i="5"/>
  <c r="E22" i="5"/>
  <c r="F22" i="5"/>
  <c r="G22" i="5"/>
  <c r="H22" i="5"/>
  <c r="I22" i="5"/>
  <c r="B23" i="5"/>
  <c r="C23" i="5"/>
  <c r="D23" i="5"/>
  <c r="E23" i="5"/>
  <c r="F23" i="5"/>
  <c r="G23" i="5"/>
  <c r="H23" i="5"/>
  <c r="I23" i="5"/>
  <c r="B24" i="5"/>
  <c r="C24" i="5"/>
  <c r="D24" i="5"/>
  <c r="E24" i="5"/>
  <c r="F24" i="5"/>
  <c r="G24" i="5"/>
  <c r="H24" i="5"/>
  <c r="I24" i="5"/>
  <c r="B25" i="5"/>
  <c r="C25" i="5"/>
  <c r="D25" i="5"/>
  <c r="E25" i="5"/>
  <c r="F25" i="5"/>
  <c r="G25" i="5"/>
  <c r="H25" i="5"/>
  <c r="I25" i="5"/>
  <c r="B26" i="5"/>
  <c r="C26" i="5"/>
  <c r="D26" i="5"/>
  <c r="E26" i="5"/>
  <c r="F26" i="5"/>
  <c r="G26" i="5"/>
  <c r="H26" i="5"/>
  <c r="I26" i="5"/>
  <c r="B27" i="5"/>
  <c r="C27" i="5"/>
  <c r="D27" i="5"/>
  <c r="E27" i="5"/>
  <c r="F27" i="5"/>
  <c r="G27" i="5"/>
  <c r="H27" i="5"/>
  <c r="I27" i="5"/>
  <c r="B28" i="5"/>
  <c r="C28" i="5"/>
  <c r="D28" i="5"/>
  <c r="E28" i="5"/>
  <c r="F28" i="5"/>
  <c r="G28" i="5"/>
  <c r="H28" i="5"/>
  <c r="I28" i="5"/>
  <c r="B29" i="5"/>
  <c r="C29" i="5"/>
  <c r="D29" i="5"/>
  <c r="E29" i="5"/>
  <c r="F29" i="5"/>
  <c r="G29" i="5"/>
  <c r="H29" i="5"/>
  <c r="I29" i="5"/>
  <c r="B30" i="5"/>
  <c r="C30" i="5"/>
  <c r="D30" i="5"/>
  <c r="E30" i="5"/>
  <c r="F30" i="5"/>
  <c r="G30" i="5"/>
  <c r="H30" i="5"/>
  <c r="I30" i="5"/>
  <c r="B31" i="5"/>
  <c r="C31" i="5"/>
  <c r="D31" i="5"/>
  <c r="E31" i="5"/>
  <c r="F31" i="5"/>
  <c r="G31" i="5"/>
  <c r="H31" i="5"/>
  <c r="I31" i="5"/>
  <c r="B32" i="5"/>
  <c r="C32" i="5"/>
  <c r="D32" i="5"/>
  <c r="E32" i="5"/>
  <c r="F32" i="5"/>
  <c r="G32" i="5"/>
  <c r="H32" i="5"/>
  <c r="I32" i="5"/>
  <c r="B33" i="5"/>
  <c r="C33" i="5"/>
  <c r="D33" i="5"/>
  <c r="E33" i="5"/>
  <c r="F33" i="5"/>
  <c r="G33" i="5"/>
  <c r="H33" i="5"/>
  <c r="I33" i="5"/>
  <c r="B34" i="5"/>
  <c r="C34" i="5"/>
  <c r="D34" i="5"/>
  <c r="E34" i="5"/>
  <c r="F34" i="5"/>
  <c r="G34" i="5"/>
  <c r="H34" i="5"/>
  <c r="I34" i="5"/>
  <c r="B35" i="5"/>
  <c r="C35" i="5"/>
  <c r="D35" i="5"/>
  <c r="E35" i="5"/>
  <c r="F35" i="5"/>
  <c r="G35" i="5"/>
  <c r="H35" i="5"/>
  <c r="I35" i="5"/>
  <c r="B36" i="5"/>
  <c r="C36" i="5"/>
  <c r="D36" i="5"/>
  <c r="E36" i="5"/>
  <c r="F36" i="5"/>
  <c r="G36" i="5"/>
  <c r="H36" i="5"/>
  <c r="I36" i="5"/>
  <c r="B37" i="5"/>
  <c r="C37" i="5"/>
  <c r="D37" i="5"/>
  <c r="E37" i="5"/>
  <c r="F37" i="5"/>
  <c r="G37" i="5"/>
  <c r="H37" i="5"/>
  <c r="I37" i="5"/>
  <c r="B38" i="5"/>
  <c r="C38" i="5"/>
  <c r="D38" i="5"/>
  <c r="E38" i="5"/>
  <c r="F38" i="5"/>
  <c r="G38" i="5"/>
  <c r="H38" i="5"/>
  <c r="I38" i="5"/>
  <c r="B39" i="5"/>
  <c r="C39" i="5"/>
  <c r="D39" i="5"/>
  <c r="E39" i="5"/>
  <c r="F39" i="5"/>
  <c r="G39" i="5"/>
  <c r="H39" i="5"/>
  <c r="I39" i="5"/>
  <c r="B40" i="5"/>
  <c r="C40" i="5"/>
  <c r="D40" i="5"/>
  <c r="E40" i="5"/>
  <c r="F40" i="5"/>
  <c r="G40" i="5"/>
  <c r="H40" i="5"/>
  <c r="I40" i="5"/>
  <c r="AB42" i="2" l="1"/>
  <c r="Y42" i="2"/>
  <c r="AE42" i="2"/>
  <c r="AE13" i="2"/>
  <c r="AB13" i="2"/>
  <c r="Y13" i="2"/>
  <c r="AE37" i="2"/>
  <c r="AB37" i="2"/>
  <c r="Y37" i="2"/>
  <c r="AB16" i="2"/>
  <c r="Y16" i="2"/>
  <c r="AE16" i="2"/>
  <c r="AB80" i="2"/>
  <c r="Y80" i="2"/>
  <c r="AE80" i="2"/>
  <c r="AB23" i="2"/>
  <c r="Y23" i="2"/>
  <c r="AE23" i="2"/>
  <c r="AB17" i="2"/>
  <c r="Y17" i="2"/>
  <c r="AE17" i="2"/>
  <c r="AE3" i="2"/>
  <c r="AB3" i="2"/>
  <c r="Y3" i="2"/>
  <c r="AE100" i="2"/>
  <c r="AB100" i="2"/>
  <c r="Y100" i="2"/>
  <c r="AB50" i="2"/>
  <c r="Y50" i="2"/>
  <c r="AE50" i="2"/>
  <c r="AE35" i="2"/>
  <c r="AB35" i="2"/>
  <c r="Y35" i="2"/>
  <c r="AE45" i="2"/>
  <c r="AB45" i="2"/>
  <c r="Y45" i="2"/>
  <c r="AE53" i="2"/>
  <c r="AB53" i="2"/>
  <c r="Y53" i="2"/>
  <c r="AB24" i="2"/>
  <c r="Y24" i="2"/>
  <c r="AE24" i="2"/>
  <c r="AB88" i="2"/>
  <c r="Y88" i="2"/>
  <c r="AE88" i="2"/>
  <c r="AE38" i="2"/>
  <c r="AB38" i="2"/>
  <c r="Y38" i="2"/>
  <c r="N92" i="9"/>
  <c r="AB57" i="2"/>
  <c r="Y57" i="2"/>
  <c r="AE57" i="2"/>
  <c r="E116" i="9"/>
  <c r="AB31" i="2"/>
  <c r="Y31" i="2"/>
  <c r="AE31" i="2"/>
  <c r="G110" i="9"/>
  <c r="AB25" i="2"/>
  <c r="Y25" i="2"/>
  <c r="AE25" i="2"/>
  <c r="P114" i="9"/>
  <c r="AB79" i="2"/>
  <c r="L360" i="9" s="1"/>
  <c r="K360" i="9" s="1"/>
  <c r="Y79" i="2"/>
  <c r="AE79" i="2"/>
  <c r="AE11" i="2"/>
  <c r="AB11" i="2"/>
  <c r="Y11" i="2"/>
  <c r="AE4" i="2"/>
  <c r="AB4" i="2"/>
  <c r="Y4" i="2"/>
  <c r="AB58" i="2"/>
  <c r="L339" i="9" s="1"/>
  <c r="K339" i="9" s="1"/>
  <c r="Y58" i="2"/>
  <c r="AE58" i="2"/>
  <c r="AE43" i="2"/>
  <c r="AB43" i="2"/>
  <c r="Y43" i="2"/>
  <c r="AE69" i="2"/>
  <c r="AB69" i="2"/>
  <c r="Y69" i="2"/>
  <c r="AE61" i="2"/>
  <c r="AB61" i="2"/>
  <c r="Y61" i="2"/>
  <c r="AB32" i="2"/>
  <c r="Y32" i="2"/>
  <c r="AE32" i="2"/>
  <c r="P131" i="9"/>
  <c r="AB96" i="2"/>
  <c r="L377" i="9" s="1"/>
  <c r="K377" i="9" s="1"/>
  <c r="Y96" i="2"/>
  <c r="AE96" i="2"/>
  <c r="AE46" i="2"/>
  <c r="AB46" i="2"/>
  <c r="Y46" i="2"/>
  <c r="AB97" i="2"/>
  <c r="Y97" i="2"/>
  <c r="AE97" i="2"/>
  <c r="AB39" i="2"/>
  <c r="Y39" i="2"/>
  <c r="AE39" i="2"/>
  <c r="AB33" i="2"/>
  <c r="Y33" i="2"/>
  <c r="AE33" i="2"/>
  <c r="AE84" i="2"/>
  <c r="AB84" i="2"/>
  <c r="L365" i="9" s="1"/>
  <c r="K365" i="9" s="1"/>
  <c r="Y84" i="2"/>
  <c r="AE5" i="2"/>
  <c r="AB5" i="2"/>
  <c r="Y5" i="2"/>
  <c r="AE59" i="2"/>
  <c r="AB59" i="2"/>
  <c r="Y59" i="2"/>
  <c r="AE85" i="2"/>
  <c r="AB85" i="2"/>
  <c r="L366" i="9" s="1"/>
  <c r="K366" i="9" s="1"/>
  <c r="Y85" i="2"/>
  <c r="AE54" i="2"/>
  <c r="AB54" i="2"/>
  <c r="Y54" i="2"/>
  <c r="E132" i="9"/>
  <c r="AB47" i="2"/>
  <c r="Y47" i="2"/>
  <c r="AE47" i="2"/>
  <c r="P84" i="4"/>
  <c r="AB41" i="2"/>
  <c r="Y41" i="2"/>
  <c r="AE41" i="2"/>
  <c r="AE30" i="2"/>
  <c r="AB30" i="2"/>
  <c r="Y30" i="2"/>
  <c r="N101" i="9"/>
  <c r="AB66" i="2"/>
  <c r="Y66" i="2"/>
  <c r="AE66" i="2"/>
  <c r="AE93" i="2"/>
  <c r="AB93" i="2"/>
  <c r="L374" i="9" s="1"/>
  <c r="K374" i="9" s="1"/>
  <c r="Y93" i="2"/>
  <c r="AB40" i="2"/>
  <c r="Y40" i="2"/>
  <c r="AE40" i="2"/>
  <c r="AE102" i="2"/>
  <c r="AB102" i="2"/>
  <c r="Y102" i="2"/>
  <c r="AB71" i="2"/>
  <c r="Y71" i="2"/>
  <c r="AE71" i="2"/>
  <c r="AE28" i="2"/>
  <c r="AB28" i="2"/>
  <c r="Y28" i="2"/>
  <c r="AE36" i="2"/>
  <c r="AB36" i="2"/>
  <c r="Y36" i="2"/>
  <c r="AB10" i="2"/>
  <c r="Y10" i="2"/>
  <c r="AE10" i="2"/>
  <c r="AB74" i="2"/>
  <c r="Y74" i="2"/>
  <c r="AE74" i="2"/>
  <c r="AE67" i="2"/>
  <c r="AB67" i="2"/>
  <c r="Y67" i="2"/>
  <c r="AE19" i="2"/>
  <c r="AB19" i="2"/>
  <c r="Y19" i="2"/>
  <c r="AE101" i="2"/>
  <c r="AB101" i="2"/>
  <c r="Y101" i="2"/>
  <c r="AB48" i="2"/>
  <c r="Y48" i="2"/>
  <c r="AE48" i="2"/>
  <c r="AE70" i="2"/>
  <c r="AB70" i="2"/>
  <c r="Y70" i="2"/>
  <c r="AE62" i="2"/>
  <c r="AB62" i="2"/>
  <c r="Y62" i="2"/>
  <c r="AB87" i="2"/>
  <c r="Y87" i="2"/>
  <c r="AE87" i="2"/>
  <c r="N90" i="9"/>
  <c r="AB55" i="2"/>
  <c r="Y55" i="2"/>
  <c r="AE55" i="2"/>
  <c r="P92" i="4"/>
  <c r="AB49" i="2"/>
  <c r="Y49" i="2"/>
  <c r="AE49" i="2"/>
  <c r="AE12" i="2"/>
  <c r="AB12" i="2"/>
  <c r="Y12" i="2"/>
  <c r="AE44" i="2"/>
  <c r="AB44" i="2"/>
  <c r="Y44" i="2"/>
  <c r="AB82" i="2"/>
  <c r="L363" i="9" s="1"/>
  <c r="K363" i="9" s="1"/>
  <c r="Y82" i="2"/>
  <c r="AE82" i="2"/>
  <c r="AB56" i="2"/>
  <c r="Y56" i="2"/>
  <c r="AE56" i="2"/>
  <c r="N108" i="9"/>
  <c r="AB73" i="2"/>
  <c r="Y73" i="2"/>
  <c r="AE73" i="2"/>
  <c r="P98" i="9"/>
  <c r="AB63" i="2"/>
  <c r="Y63" i="2"/>
  <c r="AE63" i="2"/>
  <c r="N100" i="9"/>
  <c r="AB65" i="2"/>
  <c r="L346" i="9" s="1"/>
  <c r="K346" i="9" s="1"/>
  <c r="Y65" i="2"/>
  <c r="AE65" i="2"/>
  <c r="AE27" i="2"/>
  <c r="AB27" i="2"/>
  <c r="Y27" i="2"/>
  <c r="AE75" i="2"/>
  <c r="AB75" i="2"/>
  <c r="L356" i="9" s="1"/>
  <c r="K356" i="9" s="1"/>
  <c r="Y75" i="2"/>
  <c r="AE21" i="2"/>
  <c r="AB21" i="2"/>
  <c r="Y21" i="2"/>
  <c r="AE78" i="2"/>
  <c r="AB78" i="2"/>
  <c r="Y78" i="2"/>
  <c r="AE60" i="2"/>
  <c r="AB60" i="2"/>
  <c r="Y60" i="2"/>
  <c r="N111" i="9"/>
  <c r="AE76" i="2"/>
  <c r="AB76" i="2"/>
  <c r="Y76" i="2"/>
  <c r="AB26" i="2"/>
  <c r="Y26" i="2"/>
  <c r="AE26" i="2"/>
  <c r="AB90" i="2"/>
  <c r="L371" i="9" s="1"/>
  <c r="K371" i="9" s="1"/>
  <c r="Y90" i="2"/>
  <c r="AE90" i="2"/>
  <c r="N126" i="9"/>
  <c r="AE91" i="2"/>
  <c r="AB91" i="2"/>
  <c r="Y91" i="2"/>
  <c r="AE83" i="2"/>
  <c r="AB83" i="2"/>
  <c r="L364" i="9" s="1"/>
  <c r="K364" i="9" s="1"/>
  <c r="Y83" i="2"/>
  <c r="AE77" i="2"/>
  <c r="AB77" i="2"/>
  <c r="Y77" i="2"/>
  <c r="AB64" i="2"/>
  <c r="Y64" i="2"/>
  <c r="AE64" i="2"/>
  <c r="AE14" i="2"/>
  <c r="AB14" i="2"/>
  <c r="Y14" i="2"/>
  <c r="N121" i="9"/>
  <c r="AE86" i="2"/>
  <c r="AB86" i="2"/>
  <c r="L367" i="9" s="1"/>
  <c r="K367" i="9" s="1"/>
  <c r="Y86" i="2"/>
  <c r="AB7" i="2"/>
  <c r="Y7" i="2"/>
  <c r="AE7" i="2"/>
  <c r="N130" i="9"/>
  <c r="AB95" i="2"/>
  <c r="Y95" i="2"/>
  <c r="AE95" i="2"/>
  <c r="AB89" i="2"/>
  <c r="Y89" i="2"/>
  <c r="AE89" i="2"/>
  <c r="AE20" i="2"/>
  <c r="AB20" i="2"/>
  <c r="Y20" i="2"/>
  <c r="AE52" i="2"/>
  <c r="AB52" i="2"/>
  <c r="Y52" i="2"/>
  <c r="AB18" i="2"/>
  <c r="Y18" i="2"/>
  <c r="AE18" i="2"/>
  <c r="AE51" i="2"/>
  <c r="AB51" i="2"/>
  <c r="Y51" i="2"/>
  <c r="AE6" i="2"/>
  <c r="AB6" i="2"/>
  <c r="Y6" i="2"/>
  <c r="AE68" i="2"/>
  <c r="AB68" i="2"/>
  <c r="L349" i="9" s="1"/>
  <c r="K349" i="9" s="1"/>
  <c r="Y68" i="2"/>
  <c r="AE92" i="2"/>
  <c r="AB92" i="2"/>
  <c r="Y92" i="2"/>
  <c r="AB34" i="2"/>
  <c r="Y34" i="2"/>
  <c r="AE34" i="2"/>
  <c r="AB98" i="2"/>
  <c r="L379" i="9" s="1"/>
  <c r="K379" i="9" s="1"/>
  <c r="Y98" i="2"/>
  <c r="AE98" i="2"/>
  <c r="N134" i="9"/>
  <c r="AE99" i="2"/>
  <c r="AB99" i="2"/>
  <c r="Y99" i="2"/>
  <c r="AE29" i="2"/>
  <c r="AB29" i="2"/>
  <c r="Y29" i="2"/>
  <c r="AB8" i="2"/>
  <c r="Y8" i="2"/>
  <c r="AE8" i="2"/>
  <c r="AB72" i="2"/>
  <c r="Y72" i="2"/>
  <c r="AE72" i="2"/>
  <c r="AE22" i="2"/>
  <c r="AB22" i="2"/>
  <c r="Y22" i="2"/>
  <c r="N129" i="9"/>
  <c r="AE94" i="2"/>
  <c r="AB94" i="2"/>
  <c r="Y94" i="2"/>
  <c r="AB81" i="2"/>
  <c r="L362" i="9" s="1"/>
  <c r="K362" i="9" s="1"/>
  <c r="Y81" i="2"/>
  <c r="AE81" i="2"/>
  <c r="AB15" i="2"/>
  <c r="Y15" i="2"/>
  <c r="AE15" i="2"/>
  <c r="AB9" i="2"/>
  <c r="Y9" i="2"/>
  <c r="AE9" i="2"/>
  <c r="N41" i="2"/>
  <c r="E126" i="9"/>
  <c r="R90" i="4"/>
  <c r="G132" i="9"/>
  <c r="G126" i="9"/>
  <c r="J249" i="4"/>
  <c r="R84" i="4"/>
  <c r="L41" i="2"/>
  <c r="N47" i="2"/>
  <c r="P90" i="4"/>
  <c r="E110" i="9"/>
  <c r="P74" i="4"/>
  <c r="F93" i="4"/>
  <c r="J234" i="9"/>
  <c r="H93" i="4"/>
  <c r="J247" i="4"/>
  <c r="G116" i="9"/>
  <c r="R74" i="4"/>
  <c r="D216" i="9"/>
  <c r="J230" i="9"/>
  <c r="J262" i="9"/>
  <c r="N98" i="9"/>
  <c r="R92" i="4"/>
  <c r="G134" i="9"/>
  <c r="J229" i="9"/>
  <c r="J160" i="4"/>
  <c r="J231" i="9"/>
  <c r="J254" i="9"/>
  <c r="N49" i="2"/>
  <c r="E134" i="9"/>
  <c r="L63" i="2"/>
  <c r="J259" i="9"/>
  <c r="N63" i="2"/>
  <c r="P90" i="9"/>
  <c r="D215" i="9"/>
  <c r="D245" i="9"/>
  <c r="L49" i="2"/>
  <c r="L166" i="4" s="1"/>
  <c r="L55" i="2"/>
  <c r="D394" i="9"/>
  <c r="J147" i="4"/>
  <c r="J236" i="9"/>
  <c r="N65" i="2"/>
  <c r="D248" i="9"/>
  <c r="J245" i="9"/>
  <c r="J219" i="9"/>
  <c r="G108" i="9"/>
  <c r="E102" i="9"/>
  <c r="E94" i="9"/>
  <c r="G124" i="9"/>
  <c r="R76" i="4"/>
  <c r="P91" i="9"/>
  <c r="P82" i="4"/>
  <c r="H75" i="4"/>
  <c r="C400" i="9"/>
  <c r="C416" i="9"/>
  <c r="C432" i="9"/>
  <c r="C401" i="9"/>
  <c r="C397" i="9"/>
  <c r="C413" i="9"/>
  <c r="C429" i="9"/>
  <c r="I337" i="9"/>
  <c r="C398" i="9"/>
  <c r="C414" i="9"/>
  <c r="C430" i="9"/>
  <c r="C431" i="9"/>
  <c r="C417" i="9"/>
  <c r="C403" i="9"/>
  <c r="C419" i="9"/>
  <c r="C435" i="9"/>
  <c r="C404" i="9"/>
  <c r="C420" i="9"/>
  <c r="C436" i="9"/>
  <c r="C399" i="9"/>
  <c r="C405" i="9"/>
  <c r="C421" i="9"/>
  <c r="C437" i="9"/>
  <c r="C406" i="9"/>
  <c r="C422" i="9"/>
  <c r="C415" i="9"/>
  <c r="C433" i="9"/>
  <c r="C407" i="9"/>
  <c r="C423" i="9"/>
  <c r="C408" i="9"/>
  <c r="C424" i="9"/>
  <c r="C440" i="9"/>
  <c r="C418" i="9"/>
  <c r="C434" i="9"/>
  <c r="C409" i="9"/>
  <c r="C425" i="9"/>
  <c r="C441" i="9"/>
  <c r="C394" i="9"/>
  <c r="C410" i="9"/>
  <c r="C426" i="9"/>
  <c r="I392" i="9"/>
  <c r="C402" i="9"/>
  <c r="C395" i="9"/>
  <c r="C411" i="9"/>
  <c r="C427" i="9"/>
  <c r="I335" i="9"/>
  <c r="C396" i="9"/>
  <c r="C412" i="9"/>
  <c r="C428" i="9"/>
  <c r="I336" i="9"/>
  <c r="G102" i="9"/>
  <c r="N25" i="2"/>
  <c r="D155" i="4"/>
  <c r="J238" i="9"/>
  <c r="P76" i="4"/>
  <c r="G118" i="9"/>
  <c r="E118" i="9"/>
  <c r="H85" i="4"/>
  <c r="J261" i="9"/>
  <c r="N23" i="2"/>
  <c r="L23" i="2"/>
  <c r="F85" i="4"/>
  <c r="E108" i="9"/>
  <c r="L65" i="2"/>
  <c r="L31" i="2"/>
  <c r="L25" i="2"/>
  <c r="D158" i="4"/>
  <c r="D252" i="9"/>
  <c r="L17" i="2"/>
  <c r="H91" i="4"/>
  <c r="F91" i="4"/>
  <c r="N17" i="2"/>
  <c r="D258" i="9"/>
  <c r="D260" i="9"/>
  <c r="D166" i="4"/>
  <c r="J248" i="9"/>
  <c r="J244" i="9"/>
  <c r="D162" i="4"/>
  <c r="L33" i="2"/>
  <c r="L7" i="2"/>
  <c r="N7" i="2"/>
  <c r="N95" i="2"/>
  <c r="L47" i="2"/>
  <c r="P79" i="4"/>
  <c r="E100" i="9"/>
  <c r="H94" i="4"/>
  <c r="H86" i="4"/>
  <c r="E91" i="9"/>
  <c r="F77" i="4"/>
  <c r="H76" i="4"/>
  <c r="L9" i="2"/>
  <c r="J240" i="9"/>
  <c r="F84" i="4"/>
  <c r="H92" i="4"/>
  <c r="G123" i="9"/>
  <c r="H77" i="4"/>
  <c r="P89" i="4"/>
  <c r="L5" i="2"/>
  <c r="N9" i="2"/>
  <c r="G94" i="9"/>
  <c r="Q3" i="2"/>
  <c r="C393" i="9"/>
  <c r="L39" i="2"/>
  <c r="F83" i="4"/>
  <c r="E124" i="9"/>
  <c r="R82" i="4"/>
  <c r="G100" i="9"/>
  <c r="N15" i="2"/>
  <c r="H83" i="4"/>
  <c r="D156" i="4"/>
  <c r="N39" i="2"/>
  <c r="L15" i="2"/>
  <c r="J233" i="9"/>
  <c r="J239" i="9"/>
  <c r="D256" i="9"/>
  <c r="D254" i="9"/>
  <c r="J252" i="9"/>
  <c r="D241" i="9"/>
  <c r="J168" i="4"/>
  <c r="D242" i="9"/>
  <c r="J246" i="9"/>
  <c r="D169" i="4"/>
  <c r="J215" i="9"/>
  <c r="J221" i="9"/>
  <c r="J256" i="9"/>
  <c r="D220" i="9"/>
  <c r="D164" i="4"/>
  <c r="J251" i="9"/>
  <c r="J227" i="9"/>
  <c r="J217" i="9"/>
  <c r="J154" i="4"/>
  <c r="J222" i="9"/>
  <c r="D246" i="9"/>
  <c r="D163" i="4"/>
  <c r="J218" i="9"/>
  <c r="J145" i="4"/>
  <c r="J253" i="9"/>
  <c r="J146" i="4"/>
  <c r="J214" i="9"/>
  <c r="J260" i="9"/>
  <c r="J247" i="9"/>
  <c r="J243" i="9"/>
  <c r="J235" i="9"/>
  <c r="J242" i="9"/>
  <c r="L45" i="2"/>
  <c r="D161" i="4"/>
  <c r="D153" i="4"/>
  <c r="J249" i="9"/>
  <c r="D230" i="9"/>
  <c r="D154" i="4"/>
  <c r="D243" i="9"/>
  <c r="J220" i="9"/>
  <c r="J219" i="4"/>
  <c r="D367" i="9"/>
  <c r="D382" i="9"/>
  <c r="J234" i="4"/>
  <c r="D378" i="9"/>
  <c r="J230" i="4"/>
  <c r="D372" i="9"/>
  <c r="J224" i="4"/>
  <c r="D407" i="9"/>
  <c r="D259" i="4"/>
  <c r="D397" i="9"/>
  <c r="D249" i="4"/>
  <c r="D222" i="4"/>
  <c r="D345" i="9"/>
  <c r="D338" i="9"/>
  <c r="D215" i="4"/>
  <c r="D411" i="9"/>
  <c r="D263" i="4"/>
  <c r="J232" i="4"/>
  <c r="D380" i="9"/>
  <c r="D357" i="9"/>
  <c r="D234" i="4"/>
  <c r="D342" i="9"/>
  <c r="D219" i="4"/>
  <c r="D343" i="9"/>
  <c r="D220" i="4"/>
  <c r="D223" i="4"/>
  <c r="D346" i="9"/>
  <c r="D265" i="4"/>
  <c r="D413" i="9"/>
  <c r="J226" i="9"/>
  <c r="J215" i="4"/>
  <c r="D363" i="9"/>
  <c r="D358" i="9"/>
  <c r="D235" i="4"/>
  <c r="D216" i="4"/>
  <c r="D339" i="9"/>
  <c r="J224" i="9"/>
  <c r="D376" i="9"/>
  <c r="J228" i="4"/>
  <c r="J231" i="4"/>
  <c r="D379" i="9"/>
  <c r="D415" i="9"/>
  <c r="D267" i="4"/>
  <c r="D268" i="4"/>
  <c r="D416" i="9"/>
  <c r="D221" i="4"/>
  <c r="D344" i="9"/>
  <c r="D230" i="4"/>
  <c r="D353" i="9"/>
  <c r="D405" i="9"/>
  <c r="D257" i="4"/>
  <c r="D316" i="9"/>
  <c r="J250" i="9"/>
  <c r="J216" i="9"/>
  <c r="J241" i="9"/>
  <c r="J232" i="9"/>
  <c r="D213" i="4"/>
  <c r="D336" i="9"/>
  <c r="D214" i="4"/>
  <c r="D337" i="9"/>
  <c r="D365" i="9"/>
  <c r="J217" i="4"/>
  <c r="J162" i="4"/>
  <c r="D218" i="9"/>
  <c r="D235" i="9"/>
  <c r="J213" i="4"/>
  <c r="D361" i="9"/>
  <c r="D356" i="9"/>
  <c r="D233" i="4"/>
  <c r="D252" i="4"/>
  <c r="D400" i="9"/>
  <c r="D351" i="9"/>
  <c r="D228" i="4"/>
  <c r="D406" i="9"/>
  <c r="D258" i="4"/>
  <c r="D401" i="9"/>
  <c r="D253" i="4"/>
  <c r="D404" i="9"/>
  <c r="D256" i="4"/>
  <c r="D232" i="4"/>
  <c r="D355" i="9"/>
  <c r="D248" i="4"/>
  <c r="D396" i="9"/>
  <c r="D366" i="9"/>
  <c r="J218" i="4"/>
  <c r="J214" i="4"/>
  <c r="D362" i="9"/>
  <c r="J225" i="9"/>
  <c r="D373" i="9"/>
  <c r="J225" i="4"/>
  <c r="D374" i="9"/>
  <c r="J226" i="4"/>
  <c r="D375" i="9"/>
  <c r="J227" i="4"/>
  <c r="J221" i="4"/>
  <c r="D369" i="9"/>
  <c r="J222" i="4"/>
  <c r="D370" i="9"/>
  <c r="D266" i="4"/>
  <c r="D414" i="9"/>
  <c r="D409" i="9"/>
  <c r="D261" i="4"/>
  <c r="D348" i="9"/>
  <c r="D225" i="4"/>
  <c r="D229" i="4"/>
  <c r="D352" i="9"/>
  <c r="D340" i="9"/>
  <c r="D217" i="4"/>
  <c r="D262" i="4"/>
  <c r="D410" i="9"/>
  <c r="D231" i="4"/>
  <c r="D354" i="9"/>
  <c r="D250" i="4"/>
  <c r="D398" i="9"/>
  <c r="D349" i="9"/>
  <c r="D226" i="4"/>
  <c r="D254" i="4"/>
  <c r="D402" i="9"/>
  <c r="D224" i="4"/>
  <c r="D347" i="9"/>
  <c r="J213" i="9"/>
  <c r="N12" i="2"/>
  <c r="J257" i="9"/>
  <c r="J169" i="4"/>
  <c r="J258" i="9"/>
  <c r="D244" i="9"/>
  <c r="D224" i="9"/>
  <c r="J212" i="4"/>
  <c r="D360" i="9"/>
  <c r="D251" i="4"/>
  <c r="D399" i="9"/>
  <c r="D227" i="4"/>
  <c r="D350" i="9"/>
  <c r="D359" i="9"/>
  <c r="J211" i="4"/>
  <c r="D146" i="4"/>
  <c r="D228" i="9"/>
  <c r="D236" i="9"/>
  <c r="J228" i="9"/>
  <c r="J157" i="4"/>
  <c r="J216" i="4"/>
  <c r="D364" i="9"/>
  <c r="D381" i="9"/>
  <c r="J233" i="4"/>
  <c r="D383" i="9"/>
  <c r="J235" i="4"/>
  <c r="D368" i="9"/>
  <c r="J220" i="4"/>
  <c r="J229" i="4"/>
  <c r="D377" i="9"/>
  <c r="J223" i="4"/>
  <c r="D371" i="9"/>
  <c r="D341" i="9"/>
  <c r="D218" i="4"/>
  <c r="D260" i="4"/>
  <c r="D408" i="9"/>
  <c r="J244" i="4"/>
  <c r="D417" i="9"/>
  <c r="D403" i="9"/>
  <c r="D255" i="4"/>
  <c r="D264" i="4"/>
  <c r="D412" i="9"/>
  <c r="D335" i="9"/>
  <c r="D212" i="4"/>
  <c r="D213" i="9"/>
  <c r="D334" i="9"/>
  <c r="D211" i="4"/>
  <c r="D229" i="9"/>
  <c r="D232" i="9"/>
  <c r="D233" i="9"/>
  <c r="D261" i="9"/>
  <c r="D222" i="9"/>
  <c r="D152" i="4"/>
  <c r="J151" i="4"/>
  <c r="D148" i="4"/>
  <c r="J257" i="4"/>
  <c r="D430" i="9"/>
  <c r="J250" i="4"/>
  <c r="D423" i="9"/>
  <c r="J261" i="4"/>
  <c r="D434" i="9"/>
  <c r="D419" i="9"/>
  <c r="J246" i="4"/>
  <c r="J159" i="4"/>
  <c r="D262" i="9"/>
  <c r="J258" i="4"/>
  <c r="D431" i="9"/>
  <c r="J259" i="4"/>
  <c r="D432" i="9"/>
  <c r="J265" i="4"/>
  <c r="D438" i="9"/>
  <c r="D437" i="9"/>
  <c r="J264" i="4"/>
  <c r="D240" i="9"/>
  <c r="J266" i="4"/>
  <c r="D439" i="9"/>
  <c r="J260" i="4"/>
  <c r="D433" i="9"/>
  <c r="D427" i="9"/>
  <c r="J254" i="4"/>
  <c r="J255" i="4"/>
  <c r="D428" i="9"/>
  <c r="D424" i="9"/>
  <c r="J251" i="4"/>
  <c r="D436" i="9"/>
  <c r="J263" i="4"/>
  <c r="J161" i="4"/>
  <c r="D418" i="9"/>
  <c r="J245" i="4"/>
  <c r="J267" i="4"/>
  <c r="D440" i="9"/>
  <c r="D425" i="9"/>
  <c r="J252" i="4"/>
  <c r="D257" i="9"/>
  <c r="J155" i="4"/>
  <c r="D441" i="9"/>
  <c r="J268" i="4"/>
  <c r="D426" i="9"/>
  <c r="J253" i="4"/>
  <c r="J262" i="4"/>
  <c r="D435" i="9"/>
  <c r="J256" i="4"/>
  <c r="D429" i="9"/>
  <c r="D421" i="9"/>
  <c r="J248" i="4"/>
  <c r="D247" i="4"/>
  <c r="D395" i="9"/>
  <c r="D393" i="9"/>
  <c r="D245" i="4"/>
  <c r="D392" i="9"/>
  <c r="D244" i="4"/>
  <c r="J150" i="4"/>
  <c r="J149" i="4"/>
  <c r="J255" i="9"/>
  <c r="D237" i="9"/>
  <c r="D223" i="9"/>
  <c r="D147" i="4"/>
  <c r="D150" i="4"/>
  <c r="D250" i="9"/>
  <c r="D149" i="4"/>
  <c r="D151" i="4"/>
  <c r="D251" i="9"/>
  <c r="D160" i="4"/>
  <c r="J167" i="4"/>
  <c r="D165" i="4"/>
  <c r="D231" i="9"/>
  <c r="J148" i="4"/>
  <c r="D217" i="9"/>
  <c r="D219" i="9"/>
  <c r="J158" i="4"/>
  <c r="J152" i="4"/>
  <c r="D238" i="9"/>
  <c r="D239" i="9"/>
  <c r="J163" i="4"/>
  <c r="D234" i="9"/>
  <c r="D226" i="9"/>
  <c r="J165" i="4"/>
  <c r="J156" i="4"/>
  <c r="D159" i="4"/>
  <c r="D259" i="9"/>
  <c r="D168" i="4"/>
  <c r="D247" i="9"/>
  <c r="J223" i="9"/>
  <c r="D249" i="9"/>
  <c r="D227" i="9"/>
  <c r="J166" i="4"/>
  <c r="D157" i="4"/>
  <c r="D221" i="9"/>
  <c r="D253" i="9"/>
  <c r="D214" i="9"/>
  <c r="J153" i="4"/>
  <c r="D255" i="9"/>
  <c r="J164" i="4"/>
  <c r="D167" i="4"/>
  <c r="D225" i="9"/>
  <c r="D145" i="4"/>
  <c r="N19" i="2"/>
  <c r="N11" i="2"/>
  <c r="N55" i="2"/>
  <c r="N97" i="2"/>
  <c r="N93" i="2"/>
  <c r="N29" i="2"/>
  <c r="N20" i="2"/>
  <c r="N30" i="2"/>
  <c r="N89" i="2"/>
  <c r="I393" i="9"/>
  <c r="I410" i="9"/>
  <c r="I414" i="9"/>
  <c r="I395" i="9"/>
  <c r="I412" i="9"/>
  <c r="I397" i="9"/>
  <c r="I407" i="9"/>
  <c r="I399" i="9"/>
  <c r="I420" i="9"/>
  <c r="I401" i="9"/>
  <c r="I424" i="9"/>
  <c r="I405" i="9"/>
  <c r="I426" i="9"/>
  <c r="I428" i="9"/>
  <c r="I430" i="9"/>
  <c r="I432" i="9"/>
  <c r="I423" i="9"/>
  <c r="I425" i="9"/>
  <c r="I436" i="9"/>
  <c r="I427" i="9"/>
  <c r="I429" i="9"/>
  <c r="I398" i="9"/>
  <c r="I431" i="9"/>
  <c r="I400" i="9"/>
  <c r="I433" i="9"/>
  <c r="I402" i="9"/>
  <c r="I435" i="9"/>
  <c r="I409" i="9"/>
  <c r="I422" i="9"/>
  <c r="I403" i="9"/>
  <c r="I413" i="9"/>
  <c r="I417" i="9"/>
  <c r="I419" i="9"/>
  <c r="I421" i="9"/>
  <c r="I434" i="9"/>
  <c r="I394" i="9"/>
  <c r="I438" i="9"/>
  <c r="I396" i="9"/>
  <c r="I404" i="9"/>
  <c r="I439" i="9"/>
  <c r="I416" i="9"/>
  <c r="I418" i="9"/>
  <c r="I411" i="9"/>
  <c r="I415" i="9"/>
  <c r="I440" i="9"/>
  <c r="I437" i="9"/>
  <c r="I406" i="9"/>
  <c r="I408" i="9"/>
  <c r="I441" i="9"/>
  <c r="C380" i="9"/>
  <c r="C438" i="9"/>
  <c r="C381" i="9"/>
  <c r="C439" i="9"/>
  <c r="C334" i="9"/>
  <c r="C392" i="9"/>
  <c r="C261" i="9"/>
  <c r="C382" i="9"/>
  <c r="C262" i="9"/>
  <c r="C383" i="9"/>
  <c r="C224" i="9"/>
  <c r="C345" i="9"/>
  <c r="C226" i="9"/>
  <c r="C347" i="9"/>
  <c r="C230" i="9"/>
  <c r="C351" i="9"/>
  <c r="C251" i="9"/>
  <c r="C372" i="9"/>
  <c r="C259" i="9"/>
  <c r="C246" i="9"/>
  <c r="C367" i="9"/>
  <c r="C223" i="9"/>
  <c r="C344" i="9"/>
  <c r="C234" i="9"/>
  <c r="C355" i="9"/>
  <c r="C255" i="9"/>
  <c r="C376" i="9"/>
  <c r="C217" i="9"/>
  <c r="C338" i="9"/>
  <c r="C248" i="9"/>
  <c r="C369" i="9"/>
  <c r="C225" i="9"/>
  <c r="C346" i="9"/>
  <c r="C250" i="9"/>
  <c r="C371" i="9"/>
  <c r="C227" i="9"/>
  <c r="C348" i="9"/>
  <c r="C245" i="9"/>
  <c r="C366" i="9"/>
  <c r="C247" i="9"/>
  <c r="C368" i="9"/>
  <c r="C232" i="9"/>
  <c r="C353" i="9"/>
  <c r="C236" i="9"/>
  <c r="C357" i="9"/>
  <c r="C238" i="9"/>
  <c r="C359" i="9"/>
  <c r="C242" i="9"/>
  <c r="C363" i="9"/>
  <c r="C252" i="9"/>
  <c r="C373" i="9"/>
  <c r="C229" i="9"/>
  <c r="C350" i="9"/>
  <c r="C214" i="9"/>
  <c r="C335" i="9"/>
  <c r="C254" i="9"/>
  <c r="C375" i="9"/>
  <c r="C231" i="9"/>
  <c r="C352" i="9"/>
  <c r="C216" i="9"/>
  <c r="C337" i="9"/>
  <c r="C256" i="9"/>
  <c r="C377" i="9"/>
  <c r="C233" i="9"/>
  <c r="C354" i="9"/>
  <c r="C241" i="9"/>
  <c r="C362" i="9"/>
  <c r="C243" i="9"/>
  <c r="C364" i="9"/>
  <c r="C253" i="9"/>
  <c r="C374" i="9"/>
  <c r="C219" i="9"/>
  <c r="C340" i="9"/>
  <c r="C244" i="9"/>
  <c r="C365" i="9"/>
  <c r="C221" i="9"/>
  <c r="C342" i="9"/>
  <c r="C258" i="9"/>
  <c r="C379" i="9"/>
  <c r="C220" i="9"/>
  <c r="C341" i="9"/>
  <c r="C260" i="9"/>
  <c r="C237" i="9"/>
  <c r="C358" i="9"/>
  <c r="C228" i="9"/>
  <c r="C349" i="9"/>
  <c r="C249" i="9"/>
  <c r="C370" i="9"/>
  <c r="C215" i="9"/>
  <c r="C336" i="9"/>
  <c r="C240" i="9"/>
  <c r="C361" i="9"/>
  <c r="C257" i="9"/>
  <c r="C378" i="9"/>
  <c r="C218" i="9"/>
  <c r="C339" i="9"/>
  <c r="C235" i="9"/>
  <c r="C356" i="9"/>
  <c r="C222" i="9"/>
  <c r="C343" i="9"/>
  <c r="C239" i="9"/>
  <c r="C360" i="9"/>
  <c r="I214" i="9"/>
  <c r="I220" i="9"/>
  <c r="I230" i="9"/>
  <c r="I224" i="9"/>
  <c r="I226" i="9"/>
  <c r="I215" i="9"/>
  <c r="I217" i="9"/>
  <c r="I225" i="9"/>
  <c r="I231" i="9"/>
  <c r="I216" i="9"/>
  <c r="I233" i="9"/>
  <c r="I218" i="9"/>
  <c r="I228" i="9"/>
  <c r="I227" i="9"/>
  <c r="I222" i="9"/>
  <c r="I232" i="9"/>
  <c r="I234" i="9"/>
  <c r="I219" i="9"/>
  <c r="I221" i="9"/>
  <c r="I223" i="9"/>
  <c r="I229" i="9"/>
  <c r="I213" i="9"/>
  <c r="I334" i="9"/>
  <c r="I239" i="9"/>
  <c r="I245" i="9"/>
  <c r="I247" i="9"/>
  <c r="I238" i="9"/>
  <c r="I251" i="9"/>
  <c r="I253" i="9"/>
  <c r="I255" i="9"/>
  <c r="I257" i="9"/>
  <c r="I259" i="9"/>
  <c r="I250" i="9"/>
  <c r="I252" i="9"/>
  <c r="I235" i="9"/>
  <c r="I237" i="9"/>
  <c r="I241" i="9"/>
  <c r="I243" i="9"/>
  <c r="I236" i="9"/>
  <c r="I249" i="9"/>
  <c r="I240" i="9"/>
  <c r="I242" i="9"/>
  <c r="I244" i="9"/>
  <c r="I246" i="9"/>
  <c r="I248" i="9"/>
  <c r="I261" i="9"/>
  <c r="I254" i="9"/>
  <c r="I256" i="9"/>
  <c r="I258" i="9"/>
  <c r="I260" i="9"/>
  <c r="I262" i="9"/>
  <c r="C213" i="9"/>
  <c r="C244" i="4"/>
  <c r="I253" i="4"/>
  <c r="I252" i="4"/>
  <c r="I254" i="4"/>
  <c r="I256" i="4"/>
  <c r="L338" i="9"/>
  <c r="K338" i="9" s="1"/>
  <c r="I247" i="4"/>
  <c r="L352" i="9"/>
  <c r="K352" i="9" s="1"/>
  <c r="I251" i="4"/>
  <c r="L343" i="9"/>
  <c r="K343" i="9" s="1"/>
  <c r="L353" i="9"/>
  <c r="K353" i="9" s="1"/>
  <c r="I244" i="4"/>
  <c r="I246" i="4"/>
  <c r="I248" i="4"/>
  <c r="I258" i="4"/>
  <c r="L340" i="9"/>
  <c r="K340" i="9" s="1"/>
  <c r="I260" i="4"/>
  <c r="L342" i="9"/>
  <c r="K342" i="9" s="1"/>
  <c r="I262" i="4"/>
  <c r="L344" i="9"/>
  <c r="K344" i="9" s="1"/>
  <c r="I264" i="4"/>
  <c r="I266" i="4"/>
  <c r="L348" i="9"/>
  <c r="K348" i="9" s="1"/>
  <c r="I249" i="4"/>
  <c r="L354" i="9"/>
  <c r="K354" i="9" s="1"/>
  <c r="L341" i="9"/>
  <c r="K341" i="9" s="1"/>
  <c r="L351" i="9"/>
  <c r="K351" i="9" s="1"/>
  <c r="I255" i="4"/>
  <c r="L345" i="9"/>
  <c r="K345" i="9" s="1"/>
  <c r="I257" i="4"/>
  <c r="L355" i="9"/>
  <c r="K355" i="9" s="1"/>
  <c r="L347" i="9"/>
  <c r="K347" i="9" s="1"/>
  <c r="I259" i="4"/>
  <c r="I261" i="4"/>
  <c r="I263" i="4"/>
  <c r="I265" i="4"/>
  <c r="I250" i="4"/>
  <c r="I267" i="4"/>
  <c r="I268" i="4"/>
  <c r="I245" i="4"/>
  <c r="L350" i="9"/>
  <c r="K350" i="9" s="1"/>
  <c r="C215" i="4"/>
  <c r="C248" i="4"/>
  <c r="C217" i="4"/>
  <c r="C250" i="4"/>
  <c r="C221" i="4"/>
  <c r="C254" i="4"/>
  <c r="C223" i="4"/>
  <c r="C256" i="4"/>
  <c r="C225" i="4"/>
  <c r="C258" i="4"/>
  <c r="C222" i="4"/>
  <c r="C255" i="4"/>
  <c r="C224" i="4"/>
  <c r="C257" i="4"/>
  <c r="C230" i="4"/>
  <c r="C263" i="4"/>
  <c r="C234" i="4"/>
  <c r="C267" i="4"/>
  <c r="C213" i="4"/>
  <c r="C246" i="4"/>
  <c r="C219" i="4"/>
  <c r="C252" i="4"/>
  <c r="C227" i="4"/>
  <c r="C260" i="4"/>
  <c r="C212" i="4"/>
  <c r="C245" i="4"/>
  <c r="C229" i="4"/>
  <c r="C262" i="4"/>
  <c r="C214" i="4"/>
  <c r="C247" i="4"/>
  <c r="C231" i="4"/>
  <c r="C264" i="4"/>
  <c r="C232" i="4"/>
  <c r="C265" i="4"/>
  <c r="C218" i="4"/>
  <c r="C251" i="4"/>
  <c r="C235" i="4"/>
  <c r="C268" i="4"/>
  <c r="C226" i="4"/>
  <c r="C259" i="4"/>
  <c r="C228" i="4"/>
  <c r="C261" i="4"/>
  <c r="C216" i="4"/>
  <c r="C249" i="4"/>
  <c r="C233" i="4"/>
  <c r="C266" i="4"/>
  <c r="C220" i="4"/>
  <c r="C253" i="4"/>
  <c r="N31" i="2"/>
  <c r="H216" i="4"/>
  <c r="N33" i="2"/>
  <c r="L150" i="4" s="1"/>
  <c r="I233" i="4"/>
  <c r="I235" i="4"/>
  <c r="I212" i="4"/>
  <c r="I220" i="4"/>
  <c r="I226" i="4"/>
  <c r="I228" i="4"/>
  <c r="I213" i="4"/>
  <c r="I230" i="4"/>
  <c r="I215" i="4"/>
  <c r="I232" i="4"/>
  <c r="I217" i="4"/>
  <c r="I234" i="4"/>
  <c r="I231" i="4"/>
  <c r="I222" i="4"/>
  <c r="I224" i="4"/>
  <c r="I219" i="4"/>
  <c r="I225" i="4"/>
  <c r="I227" i="4"/>
  <c r="I214" i="4"/>
  <c r="I216" i="4"/>
  <c r="I218" i="4"/>
  <c r="I221" i="4"/>
  <c r="I223" i="4"/>
  <c r="I229" i="4"/>
  <c r="I211" i="4"/>
  <c r="C211" i="4"/>
  <c r="L95" i="2"/>
  <c r="N83" i="2"/>
  <c r="N70" i="2"/>
  <c r="L370" i="9"/>
  <c r="K370" i="9" s="1"/>
  <c r="L376" i="9"/>
  <c r="K376" i="9" s="1"/>
  <c r="L378" i="9"/>
  <c r="K378" i="9" s="1"/>
  <c r="L358" i="9"/>
  <c r="K358" i="9" s="1"/>
  <c r="L361" i="9"/>
  <c r="K361" i="9" s="1"/>
  <c r="L369" i="9"/>
  <c r="K369" i="9" s="1"/>
  <c r="L380" i="9"/>
  <c r="K380" i="9" s="1"/>
  <c r="L357" i="9"/>
  <c r="K357" i="9" s="1"/>
  <c r="L382" i="9"/>
  <c r="K382" i="9" s="1"/>
  <c r="L359" i="9"/>
  <c r="K359" i="9" s="1"/>
  <c r="L372" i="9"/>
  <c r="K372" i="9" s="1"/>
  <c r="L373" i="9"/>
  <c r="K373" i="9" s="1"/>
  <c r="L375" i="9"/>
  <c r="K375" i="9" s="1"/>
  <c r="L368" i="9"/>
  <c r="K368" i="9" s="1"/>
  <c r="L381" i="9"/>
  <c r="K381" i="9" s="1"/>
  <c r="L383" i="9"/>
  <c r="K383" i="9" s="1"/>
  <c r="N13" i="2"/>
  <c r="L44" i="2"/>
  <c r="I295" i="9"/>
  <c r="I297" i="9"/>
  <c r="C288" i="9"/>
  <c r="I278" i="9"/>
  <c r="I288" i="9"/>
  <c r="C290" i="9"/>
  <c r="I280" i="9"/>
  <c r="I290" i="9"/>
  <c r="C292" i="9"/>
  <c r="I282" i="9"/>
  <c r="I292" i="9"/>
  <c r="C294" i="9"/>
  <c r="I284" i="9"/>
  <c r="I294" i="9"/>
  <c r="I307" i="9"/>
  <c r="I298" i="9"/>
  <c r="I311" i="9"/>
  <c r="I302" i="9"/>
  <c r="C281" i="9"/>
  <c r="I271" i="9"/>
  <c r="I304" i="9"/>
  <c r="I315" i="9"/>
  <c r="I273" i="9"/>
  <c r="I317" i="9"/>
  <c r="C285" i="9"/>
  <c r="I275" i="9"/>
  <c r="I308" i="9"/>
  <c r="I319" i="9"/>
  <c r="C287" i="9"/>
  <c r="I277" i="9"/>
  <c r="I310" i="9"/>
  <c r="C289" i="9"/>
  <c r="I279" i="9"/>
  <c r="I312" i="9"/>
  <c r="C291" i="9"/>
  <c r="I281" i="9"/>
  <c r="I314" i="9"/>
  <c r="C293" i="9"/>
  <c r="I283" i="9"/>
  <c r="I316" i="9"/>
  <c r="C284" i="9"/>
  <c r="I274" i="9"/>
  <c r="I291" i="9"/>
  <c r="C286" i="9"/>
  <c r="I276" i="9"/>
  <c r="I286" i="9"/>
  <c r="I299" i="9"/>
  <c r="I301" i="9"/>
  <c r="I303" i="9"/>
  <c r="I305" i="9"/>
  <c r="I296" i="9"/>
  <c r="I309" i="9"/>
  <c r="I300" i="9"/>
  <c r="C279" i="9"/>
  <c r="I313" i="9"/>
  <c r="C283" i="9"/>
  <c r="I306" i="9"/>
  <c r="C278" i="9"/>
  <c r="C295" i="9"/>
  <c r="I285" i="9"/>
  <c r="I318" i="9"/>
  <c r="C280" i="9"/>
  <c r="I287" i="9"/>
  <c r="I320" i="9"/>
  <c r="C282" i="9"/>
  <c r="I272" i="9"/>
  <c r="I289" i="9"/>
  <c r="I293" i="9"/>
  <c r="C277" i="9"/>
  <c r="C274" i="9"/>
  <c r="C276" i="9"/>
  <c r="C275" i="9"/>
  <c r="N75" i="2"/>
  <c r="N78" i="2"/>
  <c r="N87" i="2"/>
  <c r="N3" i="2"/>
  <c r="N32" i="2"/>
  <c r="N24" i="2"/>
  <c r="N90" i="2"/>
  <c r="N98" i="2"/>
  <c r="U59" i="2"/>
  <c r="U63" i="2"/>
  <c r="U61" i="2"/>
  <c r="U73" i="2"/>
  <c r="U11" i="2"/>
  <c r="N53" i="2"/>
  <c r="N100" i="2"/>
  <c r="U17" i="2"/>
  <c r="U21" i="2"/>
  <c r="N21" i="2"/>
  <c r="U25" i="2"/>
  <c r="U35" i="2"/>
  <c r="N77" i="2"/>
  <c r="U29" i="2"/>
  <c r="U39" i="2"/>
  <c r="U53" i="2"/>
  <c r="U65" i="2"/>
  <c r="U69" i="2"/>
  <c r="N82" i="2"/>
  <c r="U19" i="2"/>
  <c r="U13" i="2"/>
  <c r="N101" i="2"/>
  <c r="N43" i="2"/>
  <c r="U67" i="2"/>
  <c r="U71" i="2"/>
  <c r="N81" i="2"/>
  <c r="U15" i="2"/>
  <c r="N61" i="2"/>
  <c r="L81" i="2"/>
  <c r="N27" i="2"/>
  <c r="U33" i="2"/>
  <c r="U43" i="2"/>
  <c r="U37" i="2"/>
  <c r="U47" i="2"/>
  <c r="U41" i="2"/>
  <c r="U51" i="2"/>
  <c r="L3" i="2"/>
  <c r="U49" i="2"/>
  <c r="U57" i="2"/>
  <c r="N79" i="2"/>
  <c r="L51" i="2"/>
  <c r="U7" i="2"/>
  <c r="U75" i="2"/>
  <c r="U9" i="2"/>
  <c r="U23" i="2"/>
  <c r="U27" i="2"/>
  <c r="U31" i="2"/>
  <c r="U45" i="2"/>
  <c r="U55" i="2"/>
  <c r="C273" i="9"/>
  <c r="R3" i="2"/>
  <c r="N60" i="2"/>
  <c r="N102" i="2"/>
  <c r="N85" i="2"/>
  <c r="N42" i="2"/>
  <c r="N96" i="2"/>
  <c r="N35" i="2"/>
  <c r="N69" i="2"/>
  <c r="N72" i="2"/>
  <c r="N52" i="2"/>
  <c r="N80" i="2"/>
  <c r="N91" i="2"/>
  <c r="N10" i="2"/>
  <c r="N28" i="2"/>
  <c r="N116" i="9"/>
  <c r="N68" i="2"/>
  <c r="N37" i="2"/>
  <c r="N86" i="2"/>
  <c r="N16" i="2"/>
  <c r="N40" i="2"/>
  <c r="N62" i="2"/>
  <c r="N48" i="2"/>
  <c r="N76" i="2"/>
  <c r="N59" i="2"/>
  <c r="N14" i="2"/>
  <c r="N36" i="2"/>
  <c r="N22" i="2"/>
  <c r="N71" i="2"/>
  <c r="N99" i="2"/>
  <c r="N54" i="2"/>
  <c r="N67" i="2"/>
  <c r="N74" i="2"/>
  <c r="N50" i="2"/>
  <c r="L88" i="2"/>
  <c r="N5" i="2"/>
  <c r="N94" i="2"/>
  <c r="N92" i="2"/>
  <c r="P116" i="9"/>
  <c r="N58" i="2"/>
  <c r="N8" i="2"/>
  <c r="N88" i="2"/>
  <c r="N18" i="2"/>
  <c r="N34" i="2"/>
  <c r="L73" i="2"/>
  <c r="L30" i="2"/>
  <c r="N6" i="2"/>
  <c r="N44" i="2"/>
  <c r="N45" i="2"/>
  <c r="N38" i="2"/>
  <c r="N64" i="2"/>
  <c r="N26" i="2"/>
  <c r="N56" i="2"/>
  <c r="N4" i="2"/>
  <c r="L67" i="2"/>
  <c r="N84" i="2"/>
  <c r="L66" i="2"/>
  <c r="N57" i="2"/>
  <c r="L100" i="2"/>
  <c r="J188" i="4"/>
  <c r="L32" i="2"/>
  <c r="N46" i="2"/>
  <c r="N51" i="2"/>
  <c r="D312" i="9"/>
  <c r="L40" i="2"/>
  <c r="N66" i="2"/>
  <c r="N73" i="2"/>
  <c r="L20" i="2"/>
  <c r="L42" i="2"/>
  <c r="L22" i="2"/>
  <c r="L34" i="2"/>
  <c r="E123" i="9"/>
  <c r="L35" i="2"/>
  <c r="L87" i="2"/>
  <c r="L247" i="9" s="1"/>
  <c r="L13" i="2"/>
  <c r="P122" i="9"/>
  <c r="N122" i="9"/>
  <c r="L4" i="2"/>
  <c r="L82" i="2"/>
  <c r="N106" i="9"/>
  <c r="L92" i="2"/>
  <c r="L8" i="2"/>
  <c r="L91" i="2"/>
  <c r="P108" i="9"/>
  <c r="L62" i="2"/>
  <c r="L68" i="2"/>
  <c r="L79" i="2"/>
  <c r="N91" i="9"/>
  <c r="L12" i="2"/>
  <c r="L10" i="2"/>
  <c r="L93" i="2"/>
  <c r="L52" i="2"/>
  <c r="P106" i="9"/>
  <c r="E109" i="9"/>
  <c r="D308" i="9"/>
  <c r="Q32" i="2"/>
  <c r="L43" i="2"/>
  <c r="J192" i="4"/>
  <c r="L71" i="2"/>
  <c r="J200" i="4"/>
  <c r="P129" i="9"/>
  <c r="N114" i="9"/>
  <c r="G131" i="9"/>
  <c r="L83" i="2"/>
  <c r="L89" i="2"/>
  <c r="L16" i="2"/>
  <c r="L18" i="2"/>
  <c r="P121" i="9"/>
  <c r="L74" i="2"/>
  <c r="L37" i="2"/>
  <c r="L86" i="2"/>
  <c r="D178" i="4"/>
  <c r="L24" i="2"/>
  <c r="D179" i="4"/>
  <c r="L90" i="2"/>
  <c r="L57" i="2"/>
  <c r="L50" i="2"/>
  <c r="D197" i="4"/>
  <c r="L85" i="2"/>
  <c r="L56" i="2"/>
  <c r="L99" i="2"/>
  <c r="L48" i="2"/>
  <c r="P92" i="9"/>
  <c r="L101" i="2"/>
  <c r="L72" i="2"/>
  <c r="G109" i="9"/>
  <c r="L60" i="2"/>
  <c r="L21" i="2"/>
  <c r="L80" i="2"/>
  <c r="L94" i="2"/>
  <c r="N93" i="9"/>
  <c r="P72" i="4"/>
  <c r="N105" i="9"/>
  <c r="N119" i="9"/>
  <c r="N104" i="9"/>
  <c r="P99" i="9"/>
  <c r="P132" i="9"/>
  <c r="D300" i="9"/>
  <c r="P135" i="9"/>
  <c r="P77" i="4"/>
  <c r="L46" i="2"/>
  <c r="L69" i="2"/>
  <c r="P96" i="9"/>
  <c r="D302" i="9"/>
  <c r="F72" i="4"/>
  <c r="G127" i="9"/>
  <c r="E104" i="9"/>
  <c r="L58" i="2"/>
  <c r="D304" i="9"/>
  <c r="F88" i="4"/>
  <c r="P93" i="4"/>
  <c r="P94" i="4"/>
  <c r="N123" i="9"/>
  <c r="N127" i="9"/>
  <c r="P81" i="4"/>
  <c r="R86" i="4"/>
  <c r="D185" i="4"/>
  <c r="E96" i="9"/>
  <c r="N102" i="9"/>
  <c r="P97" i="9"/>
  <c r="L6" i="2"/>
  <c r="N109" i="9"/>
  <c r="N133" i="9"/>
  <c r="G107" i="9"/>
  <c r="L98" i="2"/>
  <c r="F95" i="4"/>
  <c r="P78" i="4"/>
  <c r="P112" i="9"/>
  <c r="P89" i="9"/>
  <c r="N132" i="9"/>
  <c r="F80" i="4"/>
  <c r="N110" i="9"/>
  <c r="F92" i="4"/>
  <c r="N113" i="9"/>
  <c r="L64" i="2"/>
  <c r="L29" i="2"/>
  <c r="L11" i="2"/>
  <c r="P117" i="9"/>
  <c r="L61" i="2"/>
  <c r="L221" i="9" s="1"/>
  <c r="L27" i="2"/>
  <c r="L96" i="2"/>
  <c r="D187" i="4"/>
  <c r="E113" i="9"/>
  <c r="P126" i="9"/>
  <c r="P75" i="4"/>
  <c r="L75" i="2"/>
  <c r="L78" i="2"/>
  <c r="P118" i="9"/>
  <c r="E99" i="9"/>
  <c r="N120" i="9"/>
  <c r="P73" i="4"/>
  <c r="L36" i="2"/>
  <c r="L14" i="2"/>
  <c r="L38" i="2"/>
  <c r="P94" i="9"/>
  <c r="D189" i="4"/>
  <c r="P87" i="4"/>
  <c r="E90" i="9"/>
  <c r="P134" i="9"/>
  <c r="P83" i="4"/>
  <c r="L54" i="2"/>
  <c r="N137" i="9"/>
  <c r="R80" i="4"/>
  <c r="L70" i="2"/>
  <c r="N88" i="9"/>
  <c r="G106" i="9"/>
  <c r="D193" i="4"/>
  <c r="P95" i="9"/>
  <c r="G95" i="9"/>
  <c r="G98" i="9"/>
  <c r="P91" i="4"/>
  <c r="L84" i="2"/>
  <c r="L77" i="2"/>
  <c r="L26" i="2"/>
  <c r="L76" i="2"/>
  <c r="L28" i="2"/>
  <c r="L102" i="2"/>
  <c r="P95" i="4"/>
  <c r="N125" i="9"/>
  <c r="N136" i="9"/>
  <c r="F76" i="4"/>
  <c r="L53" i="2"/>
  <c r="N103" i="9"/>
  <c r="F86" i="4"/>
  <c r="P88" i="4"/>
  <c r="L97" i="2"/>
  <c r="L19" i="2"/>
  <c r="L59" i="2"/>
  <c r="S72" i="2"/>
  <c r="S76" i="2"/>
  <c r="D276" i="9"/>
  <c r="S26" i="2"/>
  <c r="S66" i="2"/>
  <c r="S12" i="2"/>
  <c r="S56" i="2"/>
  <c r="S96" i="2"/>
  <c r="S30" i="2"/>
  <c r="S70" i="2"/>
  <c r="S79" i="2"/>
  <c r="S16" i="2"/>
  <c r="S60" i="2"/>
  <c r="S100" i="2"/>
  <c r="S77" i="2"/>
  <c r="D195" i="4"/>
  <c r="J196" i="4"/>
  <c r="S64" i="2"/>
  <c r="S81" i="2"/>
  <c r="S83" i="2"/>
  <c r="S42" i="2"/>
  <c r="S82" i="2"/>
  <c r="S85" i="2"/>
  <c r="S95" i="2"/>
  <c r="S80" i="2"/>
  <c r="D201" i="4"/>
  <c r="D320" i="9"/>
  <c r="S14" i="2"/>
  <c r="S54" i="2"/>
  <c r="S94" i="2"/>
  <c r="S3" i="2"/>
  <c r="U3" i="2" s="1"/>
  <c r="S44" i="2"/>
  <c r="S84" i="2"/>
  <c r="S97" i="2"/>
  <c r="S36" i="2"/>
  <c r="D292" i="9"/>
  <c r="S93" i="2"/>
  <c r="J178" i="4"/>
  <c r="S78" i="2"/>
  <c r="S18" i="2"/>
  <c r="S58" i="2"/>
  <c r="S98" i="2"/>
  <c r="S4" i="2"/>
  <c r="U4" i="2" s="1"/>
  <c r="S48" i="2"/>
  <c r="S88" i="2"/>
  <c r="S101" i="2"/>
  <c r="S34" i="2"/>
  <c r="S20" i="2"/>
  <c r="S91" i="2"/>
  <c r="S90" i="2"/>
  <c r="S74" i="2"/>
  <c r="D284" i="9"/>
  <c r="S38" i="2"/>
  <c r="S87" i="2"/>
  <c r="S24" i="2"/>
  <c r="S68" i="2"/>
  <c r="S32" i="2"/>
  <c r="S6" i="2"/>
  <c r="S46" i="2"/>
  <c r="S86" i="2"/>
  <c r="S89" i="2"/>
  <c r="S10" i="2"/>
  <c r="S50" i="2"/>
  <c r="S99" i="2"/>
  <c r="S40" i="2"/>
  <c r="J182" i="4"/>
  <c r="S22" i="2"/>
  <c r="S62" i="2"/>
  <c r="S102" i="2"/>
  <c r="S8" i="2"/>
  <c r="S52" i="2"/>
  <c r="S92" i="2"/>
  <c r="C272" i="9"/>
  <c r="R4" i="2"/>
  <c r="D181" i="4"/>
  <c r="E107" i="9"/>
  <c r="N97" i="9"/>
  <c r="P113" i="9"/>
  <c r="Q72" i="2"/>
  <c r="L290" i="9" s="1"/>
  <c r="E97" i="9"/>
  <c r="E106" i="9"/>
  <c r="Q30" i="2"/>
  <c r="Q80" i="2"/>
  <c r="L298" i="9" s="1"/>
  <c r="H82" i="4"/>
  <c r="P105" i="9"/>
  <c r="R81" i="4"/>
  <c r="F82" i="4"/>
  <c r="F90" i="4"/>
  <c r="N112" i="9"/>
  <c r="H89" i="4"/>
  <c r="N107" i="9"/>
  <c r="P107" i="9"/>
  <c r="F89" i="4"/>
  <c r="G111" i="9"/>
  <c r="Q26" i="2"/>
  <c r="F87" i="4"/>
  <c r="N99" i="9"/>
  <c r="Q75" i="2"/>
  <c r="L293" i="9" s="1"/>
  <c r="Q91" i="2"/>
  <c r="L309" i="9" s="1"/>
  <c r="G93" i="9"/>
  <c r="F94" i="4"/>
  <c r="N89" i="9"/>
  <c r="E93" i="9"/>
  <c r="E111" i="9"/>
  <c r="Q34" i="2"/>
  <c r="H90" i="4"/>
  <c r="P137" i="9"/>
  <c r="F74" i="4"/>
  <c r="E105" i="9"/>
  <c r="H74" i="4"/>
  <c r="Q90" i="2"/>
  <c r="L308" i="9" s="1"/>
  <c r="N117" i="9"/>
  <c r="G91" i="9"/>
  <c r="Q20" i="2"/>
  <c r="E136" i="9"/>
  <c r="N118" i="9"/>
  <c r="G136" i="9"/>
  <c r="P123" i="9"/>
  <c r="P125" i="9"/>
  <c r="G99" i="9"/>
  <c r="Q18" i="2"/>
  <c r="H88" i="4"/>
  <c r="G103" i="9"/>
  <c r="P115" i="9"/>
  <c r="N96" i="9"/>
  <c r="G101" i="9"/>
  <c r="E131" i="9"/>
  <c r="R89" i="4"/>
  <c r="N131" i="9"/>
  <c r="G115" i="9"/>
  <c r="E115" i="9"/>
  <c r="R73" i="4"/>
  <c r="E117" i="9"/>
  <c r="E101" i="9"/>
  <c r="Q82" i="2"/>
  <c r="L300" i="9" s="1"/>
  <c r="R75" i="4"/>
  <c r="E125" i="9"/>
  <c r="Q54" i="2"/>
  <c r="R94" i="4"/>
  <c r="G133" i="9"/>
  <c r="N115" i="9"/>
  <c r="P110" i="9"/>
  <c r="E95" i="9"/>
  <c r="E103" i="9"/>
  <c r="E127" i="9"/>
  <c r="Q42" i="2"/>
  <c r="H84" i="4"/>
  <c r="Q56" i="2"/>
  <c r="H80" i="4"/>
  <c r="P102" i="9"/>
  <c r="F78" i="4"/>
  <c r="G97" i="9"/>
  <c r="G105" i="9"/>
  <c r="P104" i="9"/>
  <c r="Q6" i="2"/>
  <c r="H87" i="4"/>
  <c r="G117" i="9"/>
  <c r="R83" i="4"/>
  <c r="Q10" i="2"/>
  <c r="Q66" i="2"/>
  <c r="L284" i="9" s="1"/>
  <c r="P136" i="9"/>
  <c r="G104" i="9"/>
  <c r="P109" i="9"/>
  <c r="P120" i="9"/>
  <c r="P128" i="9"/>
  <c r="Q40" i="2"/>
  <c r="Q22" i="2"/>
  <c r="H78" i="4"/>
  <c r="N128" i="9"/>
  <c r="E133" i="9"/>
  <c r="Q102" i="2"/>
  <c r="L320" i="9" s="1"/>
  <c r="R91" i="4"/>
  <c r="G125" i="9"/>
  <c r="Q12" i="2"/>
  <c r="Q48" i="2"/>
  <c r="E135" i="9"/>
  <c r="R78" i="4"/>
  <c r="P101" i="9"/>
  <c r="N94" i="9"/>
  <c r="E128" i="9"/>
  <c r="P119" i="9"/>
  <c r="P86" i="4"/>
  <c r="F73" i="4"/>
  <c r="P88" i="9"/>
  <c r="G128" i="9"/>
  <c r="Q83" i="2"/>
  <c r="L301" i="9" s="1"/>
  <c r="G135" i="9"/>
  <c r="G120" i="9"/>
  <c r="Q14" i="2"/>
  <c r="R77" i="4"/>
  <c r="E119" i="9"/>
  <c r="R72" i="4"/>
  <c r="E112" i="9"/>
  <c r="Q99" i="2"/>
  <c r="L317" i="9" s="1"/>
  <c r="R93" i="4"/>
  <c r="G130" i="9"/>
  <c r="H95" i="4"/>
  <c r="P133" i="9"/>
  <c r="P80" i="4"/>
  <c r="E98" i="9"/>
  <c r="E114" i="9"/>
  <c r="E122" i="9"/>
  <c r="E130" i="9"/>
  <c r="G119" i="9"/>
  <c r="Q46" i="2"/>
  <c r="G112" i="9"/>
  <c r="G114" i="9"/>
  <c r="Q58" i="2"/>
  <c r="L276" i="9" s="1"/>
  <c r="Q94" i="2"/>
  <c r="L312" i="9" s="1"/>
  <c r="P93" i="9"/>
  <c r="P85" i="4"/>
  <c r="G90" i="9"/>
  <c r="F81" i="4"/>
  <c r="R88" i="4"/>
  <c r="E120" i="9"/>
  <c r="Q50" i="2"/>
  <c r="Q84" i="2"/>
  <c r="L302" i="9" s="1"/>
  <c r="H81" i="4"/>
  <c r="G122" i="9"/>
  <c r="Q64" i="2"/>
  <c r="L282" i="9" s="1"/>
  <c r="Q96" i="2"/>
  <c r="L314" i="9" s="1"/>
  <c r="R85" i="4"/>
  <c r="H73" i="4"/>
  <c r="Q16" i="2"/>
  <c r="Q62" i="2"/>
  <c r="L280" i="9" s="1"/>
  <c r="Q88" i="2"/>
  <c r="L306" i="9" s="1"/>
  <c r="Q87" i="2"/>
  <c r="L305" i="9" s="1"/>
  <c r="N95" i="9"/>
  <c r="N135" i="9"/>
  <c r="Q8" i="2"/>
  <c r="Q24" i="2"/>
  <c r="Q74" i="2"/>
  <c r="L292" i="9" s="1"/>
  <c r="Q98" i="2"/>
  <c r="L316" i="9" s="1"/>
  <c r="Q38" i="2"/>
  <c r="Q78" i="2"/>
  <c r="L296" i="9" s="1"/>
  <c r="Q86" i="2"/>
  <c r="L304" i="9" s="1"/>
  <c r="Q79" i="2"/>
  <c r="L297" i="9" s="1"/>
  <c r="Q95" i="2"/>
  <c r="L313" i="9" s="1"/>
  <c r="G96" i="9"/>
  <c r="D298" i="9"/>
  <c r="Q4" i="2"/>
  <c r="Q60" i="2"/>
  <c r="L278" i="9" s="1"/>
  <c r="Q70" i="2"/>
  <c r="L288" i="9" s="1"/>
  <c r="H79" i="4"/>
  <c r="Q44" i="2"/>
  <c r="Q52" i="2"/>
  <c r="R95" i="4"/>
  <c r="R87" i="4"/>
  <c r="G137" i="9"/>
  <c r="Q100" i="2"/>
  <c r="L318" i="9" s="1"/>
  <c r="E137" i="9"/>
  <c r="Q68" i="2"/>
  <c r="L286" i="9" s="1"/>
  <c r="Q76" i="2"/>
  <c r="L294" i="9" s="1"/>
  <c r="Q92" i="2"/>
  <c r="L310" i="9" s="1"/>
  <c r="P103" i="9"/>
  <c r="P111" i="9"/>
  <c r="P127" i="9"/>
  <c r="R79" i="4"/>
  <c r="R71" i="4"/>
  <c r="P71" i="4"/>
  <c r="G113" i="9"/>
  <c r="G121" i="9"/>
  <c r="G129" i="9"/>
  <c r="Q28" i="2"/>
  <c r="Q36" i="2"/>
  <c r="E121" i="9"/>
  <c r="E129" i="9"/>
  <c r="F79" i="4"/>
  <c r="H72" i="4"/>
  <c r="G89" i="9"/>
  <c r="E89" i="9"/>
  <c r="D273" i="9"/>
  <c r="D180" i="4"/>
  <c r="D275" i="9"/>
  <c r="D182" i="4"/>
  <c r="D277" i="9"/>
  <c r="D184" i="4"/>
  <c r="D279" i="9"/>
  <c r="D186" i="4"/>
  <c r="D281" i="9"/>
  <c r="D188" i="4"/>
  <c r="D283" i="9"/>
  <c r="D190" i="4"/>
  <c r="D285" i="9"/>
  <c r="D192" i="4"/>
  <c r="D287" i="9"/>
  <c r="D194" i="4"/>
  <c r="D289" i="9"/>
  <c r="D196" i="4"/>
  <c r="D291" i="9"/>
  <c r="D198" i="4"/>
  <c r="D293" i="9"/>
  <c r="D200" i="4"/>
  <c r="D295" i="9"/>
  <c r="D202" i="4"/>
  <c r="D297" i="9"/>
  <c r="J179" i="4"/>
  <c r="D299" i="9"/>
  <c r="J181" i="4"/>
  <c r="D301" i="9"/>
  <c r="J183" i="4"/>
  <c r="D303" i="9"/>
  <c r="J185" i="4"/>
  <c r="D305" i="9"/>
  <c r="J187" i="4"/>
  <c r="D307" i="9"/>
  <c r="J189" i="4"/>
  <c r="D309" i="9"/>
  <c r="J191" i="4"/>
  <c r="D311" i="9"/>
  <c r="J193" i="4"/>
  <c r="D313" i="9"/>
  <c r="J195" i="4"/>
  <c r="D315" i="9"/>
  <c r="J197" i="4"/>
  <c r="D317" i="9"/>
  <c r="J199" i="4"/>
  <c r="D319" i="9"/>
  <c r="J201" i="4"/>
  <c r="Q53" i="2"/>
  <c r="J271" i="9"/>
  <c r="Q55" i="2"/>
  <c r="J273" i="9"/>
  <c r="Q57" i="2"/>
  <c r="L275" i="9" s="1"/>
  <c r="J275" i="9"/>
  <c r="Q59" i="2"/>
  <c r="L277" i="9" s="1"/>
  <c r="J277" i="9"/>
  <c r="Q61" i="2"/>
  <c r="L279" i="9" s="1"/>
  <c r="J279" i="9"/>
  <c r="Q63" i="2"/>
  <c r="L281" i="9" s="1"/>
  <c r="J281" i="9"/>
  <c r="Q65" i="2"/>
  <c r="L283" i="9" s="1"/>
  <c r="J283" i="9"/>
  <c r="Q67" i="2"/>
  <c r="L285" i="9" s="1"/>
  <c r="J285" i="9"/>
  <c r="Q69" i="2"/>
  <c r="L287" i="9" s="1"/>
  <c r="J287" i="9"/>
  <c r="Q71" i="2"/>
  <c r="L289" i="9" s="1"/>
  <c r="J289" i="9"/>
  <c r="Q73" i="2"/>
  <c r="L291" i="9" s="1"/>
  <c r="J291" i="9"/>
  <c r="Q77" i="2"/>
  <c r="L295" i="9" s="1"/>
  <c r="J295" i="9"/>
  <c r="Q85" i="2"/>
  <c r="L303" i="9" s="1"/>
  <c r="J303" i="9"/>
  <c r="Q93" i="2"/>
  <c r="L311" i="9" s="1"/>
  <c r="J311" i="9"/>
  <c r="Q101" i="2"/>
  <c r="L319" i="9" s="1"/>
  <c r="J319" i="9"/>
  <c r="Q81" i="2"/>
  <c r="L299" i="9" s="1"/>
  <c r="J299" i="9"/>
  <c r="Q89" i="2"/>
  <c r="L307" i="9" s="1"/>
  <c r="J307" i="9"/>
  <c r="Q97" i="2"/>
  <c r="L315" i="9" s="1"/>
  <c r="J315" i="9"/>
  <c r="C296" i="9"/>
  <c r="C300" i="9"/>
  <c r="C304" i="9"/>
  <c r="C308" i="9"/>
  <c r="C312" i="9"/>
  <c r="C316" i="9"/>
  <c r="C320" i="9"/>
  <c r="C297" i="9"/>
  <c r="C301" i="9"/>
  <c r="C305" i="9"/>
  <c r="C309" i="9"/>
  <c r="C313" i="9"/>
  <c r="C317" i="9"/>
  <c r="C298" i="9"/>
  <c r="C302" i="9"/>
  <c r="C306" i="9"/>
  <c r="C310" i="9"/>
  <c r="C314" i="9"/>
  <c r="C318" i="9"/>
  <c r="C299" i="9"/>
  <c r="C303" i="9"/>
  <c r="C307" i="9"/>
  <c r="C311" i="9"/>
  <c r="C315" i="9"/>
  <c r="C319" i="9"/>
  <c r="C271" i="9"/>
  <c r="G156" i="9"/>
  <c r="G160" i="9"/>
  <c r="G164" i="9"/>
  <c r="G157" i="9"/>
  <c r="G161" i="9"/>
  <c r="G165" i="9"/>
  <c r="G169" i="9"/>
  <c r="G173" i="9"/>
  <c r="G170" i="9"/>
  <c r="G174" i="9"/>
  <c r="G178" i="9"/>
  <c r="G182" i="9"/>
  <c r="G186" i="9"/>
  <c r="G190" i="9"/>
  <c r="G194" i="9"/>
  <c r="G198" i="9"/>
  <c r="G202" i="9"/>
  <c r="G177" i="9"/>
  <c r="G181" i="9"/>
  <c r="G185" i="9"/>
  <c r="G189" i="9"/>
  <c r="G193" i="9"/>
  <c r="G197" i="9"/>
  <c r="G201" i="9"/>
  <c r="G154" i="9"/>
  <c r="G158" i="9"/>
  <c r="G162" i="9"/>
  <c r="G166" i="9"/>
  <c r="G155" i="9"/>
  <c r="G159" i="9"/>
  <c r="G163" i="9"/>
  <c r="G167" i="9"/>
  <c r="G171" i="9"/>
  <c r="G168" i="9"/>
  <c r="G172" i="9"/>
  <c r="G176" i="9"/>
  <c r="G180" i="9"/>
  <c r="G184" i="9"/>
  <c r="G188" i="9"/>
  <c r="G192" i="9"/>
  <c r="G196" i="9"/>
  <c r="G200" i="9"/>
  <c r="G175" i="9"/>
  <c r="G179" i="9"/>
  <c r="G183" i="9"/>
  <c r="G187" i="9"/>
  <c r="G191" i="9"/>
  <c r="G195" i="9"/>
  <c r="G199" i="9"/>
  <c r="G153" i="9"/>
  <c r="C154" i="9"/>
  <c r="D154" i="9" s="1"/>
  <c r="C158" i="9"/>
  <c r="D158" i="9" s="1"/>
  <c r="C162" i="9"/>
  <c r="D162" i="9" s="1"/>
  <c r="C166" i="9"/>
  <c r="D166" i="9" s="1"/>
  <c r="C170" i="9"/>
  <c r="D170" i="9" s="1"/>
  <c r="C174" i="9"/>
  <c r="D174" i="9" s="1"/>
  <c r="C155" i="9"/>
  <c r="D155" i="9" s="1"/>
  <c r="C159" i="9"/>
  <c r="D159" i="9" s="1"/>
  <c r="C163" i="9"/>
  <c r="D163" i="9" s="1"/>
  <c r="C167" i="9"/>
  <c r="D167" i="9" s="1"/>
  <c r="C171" i="9"/>
  <c r="D171" i="9" s="1"/>
  <c r="C175" i="9"/>
  <c r="D175" i="9" s="1"/>
  <c r="C156" i="9"/>
  <c r="D156" i="9" s="1"/>
  <c r="C160" i="9"/>
  <c r="D160" i="9" s="1"/>
  <c r="C164" i="9"/>
  <c r="D164" i="9" s="1"/>
  <c r="C168" i="9"/>
  <c r="D168" i="9" s="1"/>
  <c r="C172" i="9"/>
  <c r="D172" i="9" s="1"/>
  <c r="C176" i="9"/>
  <c r="D176" i="9" s="1"/>
  <c r="C157" i="9"/>
  <c r="D157" i="9" s="1"/>
  <c r="C161" i="9"/>
  <c r="D161" i="9" s="1"/>
  <c r="C165" i="9"/>
  <c r="D165" i="9" s="1"/>
  <c r="C169" i="9"/>
  <c r="D169" i="9" s="1"/>
  <c r="C173" i="9"/>
  <c r="D173" i="9" s="1"/>
  <c r="C177" i="9"/>
  <c r="D177" i="9" s="1"/>
  <c r="C137" i="9"/>
  <c r="C202" i="9"/>
  <c r="D202" i="9" s="1"/>
  <c r="C113" i="9"/>
  <c r="C178" i="9"/>
  <c r="D178" i="9" s="1"/>
  <c r="C117" i="9"/>
  <c r="C182" i="9"/>
  <c r="D182" i="9" s="1"/>
  <c r="C121" i="9"/>
  <c r="C186" i="9"/>
  <c r="D186" i="9" s="1"/>
  <c r="C125" i="9"/>
  <c r="C190" i="9"/>
  <c r="D190" i="9" s="1"/>
  <c r="C129" i="9"/>
  <c r="C194" i="9"/>
  <c r="D194" i="9" s="1"/>
  <c r="C133" i="9"/>
  <c r="C198" i="9"/>
  <c r="D198" i="9" s="1"/>
  <c r="C114" i="9"/>
  <c r="C179" i="9"/>
  <c r="D179" i="9" s="1"/>
  <c r="C118" i="9"/>
  <c r="C183" i="9"/>
  <c r="D183" i="9" s="1"/>
  <c r="C122" i="9"/>
  <c r="C187" i="9"/>
  <c r="D187" i="9" s="1"/>
  <c r="C126" i="9"/>
  <c r="C191" i="9"/>
  <c r="D191" i="9" s="1"/>
  <c r="C130" i="9"/>
  <c r="C195" i="9"/>
  <c r="D195" i="9" s="1"/>
  <c r="C134" i="9"/>
  <c r="C199" i="9"/>
  <c r="D199" i="9" s="1"/>
  <c r="C88" i="9"/>
  <c r="C153" i="9"/>
  <c r="C115" i="9"/>
  <c r="C180" i="9"/>
  <c r="D180" i="9" s="1"/>
  <c r="C119" i="9"/>
  <c r="C184" i="9"/>
  <c r="D184" i="9" s="1"/>
  <c r="C123" i="9"/>
  <c r="C188" i="9"/>
  <c r="D188" i="9" s="1"/>
  <c r="C127" i="9"/>
  <c r="C192" i="9"/>
  <c r="D192" i="9" s="1"/>
  <c r="C131" i="9"/>
  <c r="C196" i="9"/>
  <c r="D196" i="9" s="1"/>
  <c r="C135" i="9"/>
  <c r="C200" i="9"/>
  <c r="D200" i="9" s="1"/>
  <c r="C116" i="9"/>
  <c r="C181" i="9"/>
  <c r="D181" i="9" s="1"/>
  <c r="C120" i="9"/>
  <c r="C185" i="9"/>
  <c r="D185" i="9" s="1"/>
  <c r="C124" i="9"/>
  <c r="C189" i="9"/>
  <c r="D189" i="9" s="1"/>
  <c r="C128" i="9"/>
  <c r="C193" i="9"/>
  <c r="D193" i="9" s="1"/>
  <c r="C132" i="9"/>
  <c r="C197" i="9"/>
  <c r="D197" i="9" s="1"/>
  <c r="C136" i="9"/>
  <c r="C201" i="9"/>
  <c r="D201" i="9" s="1"/>
  <c r="E88" i="9"/>
  <c r="G88" i="9"/>
  <c r="F71" i="4"/>
  <c r="H71" i="4"/>
  <c r="C146" i="4"/>
  <c r="C89" i="9"/>
  <c r="C150" i="4"/>
  <c r="C93" i="9"/>
  <c r="C154" i="4"/>
  <c r="C97" i="9"/>
  <c r="C158" i="4"/>
  <c r="C101" i="9"/>
  <c r="C162" i="4"/>
  <c r="C105" i="9"/>
  <c r="C166" i="4"/>
  <c r="C109" i="9"/>
  <c r="R56" i="2"/>
  <c r="L91" i="9"/>
  <c r="R60" i="2"/>
  <c r="L95" i="9"/>
  <c r="R64" i="2"/>
  <c r="L99" i="9"/>
  <c r="C147" i="4"/>
  <c r="C90" i="9"/>
  <c r="C151" i="4"/>
  <c r="C94" i="9"/>
  <c r="C155" i="4"/>
  <c r="C98" i="9"/>
  <c r="C159" i="4"/>
  <c r="C102" i="9"/>
  <c r="C163" i="4"/>
  <c r="C106" i="9"/>
  <c r="C167" i="4"/>
  <c r="C110" i="9"/>
  <c r="R53" i="2"/>
  <c r="L88" i="9"/>
  <c r="R57" i="2"/>
  <c r="V57" i="2" s="1"/>
  <c r="L92" i="9"/>
  <c r="R61" i="2"/>
  <c r="V61" i="2" s="1"/>
  <c r="L96" i="9"/>
  <c r="R65" i="2"/>
  <c r="V65" i="2" s="1"/>
  <c r="L100" i="9"/>
  <c r="R69" i="2"/>
  <c r="V69" i="2" s="1"/>
  <c r="L104" i="9"/>
  <c r="R73" i="2"/>
  <c r="V73" i="2" s="1"/>
  <c r="L108" i="9"/>
  <c r="R70" i="2"/>
  <c r="L105" i="9"/>
  <c r="R74" i="2"/>
  <c r="L109" i="9"/>
  <c r="R78" i="2"/>
  <c r="L113" i="9"/>
  <c r="R82" i="2"/>
  <c r="L117" i="9"/>
  <c r="R86" i="2"/>
  <c r="L121" i="9"/>
  <c r="R90" i="2"/>
  <c r="L125" i="9"/>
  <c r="R94" i="2"/>
  <c r="L129" i="9"/>
  <c r="R98" i="2"/>
  <c r="L133" i="9"/>
  <c r="R102" i="2"/>
  <c r="L137" i="9"/>
  <c r="R77" i="2"/>
  <c r="V77" i="2" s="1"/>
  <c r="L112" i="9"/>
  <c r="R81" i="2"/>
  <c r="V81" i="2" s="1"/>
  <c r="L116" i="9"/>
  <c r="R85" i="2"/>
  <c r="V85" i="2" s="1"/>
  <c r="L120" i="9"/>
  <c r="R89" i="2"/>
  <c r="L124" i="9"/>
  <c r="R93" i="2"/>
  <c r="V93" i="2" s="1"/>
  <c r="L128" i="9"/>
  <c r="R97" i="2"/>
  <c r="V97" i="2" s="1"/>
  <c r="L132" i="9"/>
  <c r="R101" i="2"/>
  <c r="V101" i="2" s="1"/>
  <c r="L136" i="9"/>
  <c r="C148" i="4"/>
  <c r="C91" i="9"/>
  <c r="C152" i="4"/>
  <c r="C95" i="9"/>
  <c r="C156" i="4"/>
  <c r="C99" i="9"/>
  <c r="C160" i="4"/>
  <c r="C103" i="9"/>
  <c r="C164" i="4"/>
  <c r="C107" i="9"/>
  <c r="C168" i="4"/>
  <c r="C111" i="9"/>
  <c r="R54" i="2"/>
  <c r="L89" i="9"/>
  <c r="R58" i="2"/>
  <c r="L93" i="9"/>
  <c r="R62" i="2"/>
  <c r="L97" i="9"/>
  <c r="R66" i="2"/>
  <c r="L101" i="9"/>
  <c r="C149" i="4"/>
  <c r="C92" i="9"/>
  <c r="C153" i="4"/>
  <c r="C96" i="9"/>
  <c r="C157" i="4"/>
  <c r="C100" i="9"/>
  <c r="C161" i="4"/>
  <c r="C104" i="9"/>
  <c r="C165" i="4"/>
  <c r="C108" i="9"/>
  <c r="C169" i="4"/>
  <c r="C112" i="9"/>
  <c r="R55" i="2"/>
  <c r="L90" i="9"/>
  <c r="R59" i="2"/>
  <c r="V59" i="2" s="1"/>
  <c r="L94" i="9"/>
  <c r="R63" i="2"/>
  <c r="V63" i="2" s="1"/>
  <c r="L98" i="9"/>
  <c r="R67" i="2"/>
  <c r="V67" i="2" s="1"/>
  <c r="L102" i="9"/>
  <c r="R71" i="2"/>
  <c r="V71" i="2" s="1"/>
  <c r="L106" i="9"/>
  <c r="R68" i="2"/>
  <c r="L103" i="9"/>
  <c r="R72" i="2"/>
  <c r="L107" i="9"/>
  <c r="R76" i="2"/>
  <c r="L111" i="9"/>
  <c r="R80" i="2"/>
  <c r="L115" i="9"/>
  <c r="R84" i="2"/>
  <c r="L119" i="9"/>
  <c r="R88" i="2"/>
  <c r="L123" i="9"/>
  <c r="R92" i="2"/>
  <c r="L127" i="9"/>
  <c r="R96" i="2"/>
  <c r="L131" i="9"/>
  <c r="R100" i="2"/>
  <c r="L135" i="9"/>
  <c r="R75" i="2"/>
  <c r="V75" i="2" s="1"/>
  <c r="L110" i="9"/>
  <c r="R79" i="2"/>
  <c r="V79" i="2" s="1"/>
  <c r="L114" i="9"/>
  <c r="R83" i="2"/>
  <c r="V83" i="2" s="1"/>
  <c r="L118" i="9"/>
  <c r="R87" i="2"/>
  <c r="L122" i="9"/>
  <c r="R91" i="2"/>
  <c r="V91" i="2" s="1"/>
  <c r="L126" i="9"/>
  <c r="R95" i="2"/>
  <c r="V95" i="2" s="1"/>
  <c r="L130" i="9"/>
  <c r="R99" i="2"/>
  <c r="V99" i="2" s="1"/>
  <c r="L134" i="9"/>
  <c r="I149" i="4"/>
  <c r="I182" i="4"/>
  <c r="I153" i="4"/>
  <c r="I186" i="4"/>
  <c r="I157" i="4"/>
  <c r="I190" i="4"/>
  <c r="I161" i="4"/>
  <c r="I194" i="4"/>
  <c r="I165" i="4"/>
  <c r="I198" i="4"/>
  <c r="I169" i="4"/>
  <c r="I202" i="4"/>
  <c r="I146" i="4"/>
  <c r="I179" i="4"/>
  <c r="I150" i="4"/>
  <c r="I183" i="4"/>
  <c r="I154" i="4"/>
  <c r="I187" i="4"/>
  <c r="I158" i="4"/>
  <c r="I191" i="4"/>
  <c r="I162" i="4"/>
  <c r="I195" i="4"/>
  <c r="I166" i="4"/>
  <c r="I199" i="4"/>
  <c r="I147" i="4"/>
  <c r="I180" i="4"/>
  <c r="I151" i="4"/>
  <c r="I184" i="4"/>
  <c r="I155" i="4"/>
  <c r="I188" i="4"/>
  <c r="I159" i="4"/>
  <c r="I192" i="4"/>
  <c r="I163" i="4"/>
  <c r="I196" i="4"/>
  <c r="I167" i="4"/>
  <c r="I200" i="4"/>
  <c r="I148" i="4"/>
  <c r="I181" i="4"/>
  <c r="I152" i="4"/>
  <c r="I185" i="4"/>
  <c r="I156" i="4"/>
  <c r="I189" i="4"/>
  <c r="I160" i="4"/>
  <c r="I193" i="4"/>
  <c r="I164" i="4"/>
  <c r="I197" i="4"/>
  <c r="I168" i="4"/>
  <c r="I201" i="4"/>
  <c r="I145" i="4"/>
  <c r="I178" i="4"/>
  <c r="D71" i="4"/>
  <c r="C145" i="4"/>
  <c r="C178" i="4"/>
  <c r="C181" i="4"/>
  <c r="C185" i="4"/>
  <c r="C189" i="4"/>
  <c r="C193" i="4"/>
  <c r="C197" i="4"/>
  <c r="C201" i="4"/>
  <c r="C182" i="4"/>
  <c r="C186" i="4"/>
  <c r="C190" i="4"/>
  <c r="C194" i="4"/>
  <c r="C198" i="4"/>
  <c r="C202" i="4"/>
  <c r="C179" i="4"/>
  <c r="C183" i="4"/>
  <c r="C187" i="4"/>
  <c r="C191" i="4"/>
  <c r="C195" i="4"/>
  <c r="C199" i="4"/>
  <c r="C180" i="4"/>
  <c r="C184" i="4"/>
  <c r="C188" i="4"/>
  <c r="C192" i="4"/>
  <c r="C196" i="4"/>
  <c r="C200" i="4"/>
  <c r="I111" i="4"/>
  <c r="J111" i="4" s="1"/>
  <c r="I127" i="4"/>
  <c r="J127" i="4" s="1"/>
  <c r="D111" i="4"/>
  <c r="D72" i="4"/>
  <c r="D112" i="4"/>
  <c r="D76" i="4"/>
  <c r="D116" i="4"/>
  <c r="D80" i="4"/>
  <c r="D120" i="4"/>
  <c r="D84" i="4"/>
  <c r="D124" i="4"/>
  <c r="D88" i="4"/>
  <c r="D128" i="4"/>
  <c r="D92" i="4"/>
  <c r="D132" i="4"/>
  <c r="N75" i="4"/>
  <c r="I115" i="4"/>
  <c r="J115" i="4" s="1"/>
  <c r="N79" i="4"/>
  <c r="I119" i="4"/>
  <c r="J119" i="4" s="1"/>
  <c r="N83" i="4"/>
  <c r="I123" i="4"/>
  <c r="J123" i="4" s="1"/>
  <c r="N91" i="4"/>
  <c r="I131" i="4"/>
  <c r="J131" i="4" s="1"/>
  <c r="N95" i="4"/>
  <c r="I135" i="4"/>
  <c r="J135" i="4" s="1"/>
  <c r="D73" i="4"/>
  <c r="D113" i="4"/>
  <c r="D77" i="4"/>
  <c r="D117" i="4"/>
  <c r="D81" i="4"/>
  <c r="D121" i="4"/>
  <c r="D85" i="4"/>
  <c r="D125" i="4"/>
  <c r="D89" i="4"/>
  <c r="D129" i="4"/>
  <c r="D93" i="4"/>
  <c r="D133" i="4"/>
  <c r="N72" i="4"/>
  <c r="I112" i="4"/>
  <c r="J112" i="4" s="1"/>
  <c r="N76" i="4"/>
  <c r="I116" i="4"/>
  <c r="J116" i="4" s="1"/>
  <c r="N80" i="4"/>
  <c r="I120" i="4"/>
  <c r="J120" i="4" s="1"/>
  <c r="N84" i="4"/>
  <c r="I124" i="4"/>
  <c r="J124" i="4" s="1"/>
  <c r="N88" i="4"/>
  <c r="I128" i="4"/>
  <c r="J128" i="4" s="1"/>
  <c r="N92" i="4"/>
  <c r="I132" i="4"/>
  <c r="J132" i="4" s="1"/>
  <c r="D74" i="4"/>
  <c r="D114" i="4"/>
  <c r="D78" i="4"/>
  <c r="D118" i="4"/>
  <c r="D82" i="4"/>
  <c r="D122" i="4"/>
  <c r="D86" i="4"/>
  <c r="D126" i="4"/>
  <c r="D90" i="4"/>
  <c r="D130" i="4"/>
  <c r="D94" i="4"/>
  <c r="D134" i="4"/>
  <c r="N73" i="4"/>
  <c r="I113" i="4"/>
  <c r="J113" i="4" s="1"/>
  <c r="N77" i="4"/>
  <c r="I117" i="4"/>
  <c r="J117" i="4" s="1"/>
  <c r="N81" i="4"/>
  <c r="I121" i="4"/>
  <c r="J121" i="4" s="1"/>
  <c r="N85" i="4"/>
  <c r="I125" i="4"/>
  <c r="J125" i="4" s="1"/>
  <c r="N89" i="4"/>
  <c r="I129" i="4"/>
  <c r="J129" i="4" s="1"/>
  <c r="N93" i="4"/>
  <c r="I133" i="4"/>
  <c r="J133" i="4" s="1"/>
  <c r="D75" i="4"/>
  <c r="D115" i="4"/>
  <c r="D79" i="4"/>
  <c r="D119" i="4"/>
  <c r="D83" i="4"/>
  <c r="D123" i="4"/>
  <c r="D87" i="4"/>
  <c r="D127" i="4"/>
  <c r="D91" i="4"/>
  <c r="D131" i="4"/>
  <c r="D95" i="4"/>
  <c r="D135" i="4"/>
  <c r="N74" i="4"/>
  <c r="I114" i="4"/>
  <c r="J114" i="4" s="1"/>
  <c r="N78" i="4"/>
  <c r="I118" i="4"/>
  <c r="J118" i="4" s="1"/>
  <c r="N82" i="4"/>
  <c r="I122" i="4"/>
  <c r="J122" i="4" s="1"/>
  <c r="N86" i="4"/>
  <c r="I126" i="4"/>
  <c r="J126" i="4" s="1"/>
  <c r="N90" i="4"/>
  <c r="I130" i="4"/>
  <c r="J130" i="4" s="1"/>
  <c r="N94" i="4"/>
  <c r="I134" i="4"/>
  <c r="J134" i="4" s="1"/>
  <c r="N71" i="4"/>
  <c r="N87" i="4"/>
  <c r="Q5" i="2"/>
  <c r="Q7" i="2"/>
  <c r="Q9" i="2"/>
  <c r="Q11" i="2"/>
  <c r="Q13" i="2"/>
  <c r="Q15" i="2"/>
  <c r="Q17" i="2"/>
  <c r="Q19" i="2"/>
  <c r="Q21" i="2"/>
  <c r="Q23" i="2"/>
  <c r="Q25" i="2"/>
  <c r="Q27" i="2"/>
  <c r="Q29" i="2"/>
  <c r="Q31" i="2"/>
  <c r="Q33" i="2"/>
  <c r="Q35" i="2"/>
  <c r="Q37" i="2"/>
  <c r="Q39" i="2"/>
  <c r="Q41" i="2"/>
  <c r="Q43" i="2"/>
  <c r="Q45" i="2"/>
  <c r="Q47" i="2"/>
  <c r="Q49" i="2"/>
  <c r="Q51" i="2"/>
  <c r="F3" i="2"/>
  <c r="R30" i="2"/>
  <c r="R34" i="2"/>
  <c r="R38" i="2"/>
  <c r="R42" i="2"/>
  <c r="R46" i="2"/>
  <c r="R50" i="2"/>
  <c r="R31" i="2"/>
  <c r="R35" i="2"/>
  <c r="R39" i="2"/>
  <c r="R43" i="2"/>
  <c r="R47" i="2"/>
  <c r="R51" i="2"/>
  <c r="R32" i="2"/>
  <c r="R36" i="2"/>
  <c r="R40" i="2"/>
  <c r="R44" i="2"/>
  <c r="R48" i="2"/>
  <c r="R52" i="2"/>
  <c r="R29" i="2"/>
  <c r="R33" i="2"/>
  <c r="R37" i="2"/>
  <c r="R41" i="2"/>
  <c r="R45" i="2"/>
  <c r="R49" i="2"/>
  <c r="R28" i="2"/>
  <c r="R6" i="2"/>
  <c r="R10" i="2"/>
  <c r="R14" i="2"/>
  <c r="R18" i="2"/>
  <c r="R22" i="2"/>
  <c r="R26" i="2"/>
  <c r="R7" i="2"/>
  <c r="R11" i="2"/>
  <c r="R15" i="2"/>
  <c r="R19" i="2"/>
  <c r="R23" i="2"/>
  <c r="R27" i="2"/>
  <c r="R8" i="2"/>
  <c r="R12" i="2"/>
  <c r="R16" i="2"/>
  <c r="R20" i="2"/>
  <c r="R24" i="2"/>
  <c r="R5" i="2"/>
  <c r="R9" i="2"/>
  <c r="R13" i="2"/>
  <c r="R17" i="2"/>
  <c r="R21" i="2"/>
  <c r="R25" i="2"/>
  <c r="U28" i="2"/>
  <c r="F19" i="4"/>
  <c r="L158" i="4" l="1"/>
  <c r="L223" i="9"/>
  <c r="H232" i="4"/>
  <c r="F259" i="9"/>
  <c r="H224" i="4"/>
  <c r="F251" i="9"/>
  <c r="L225" i="9"/>
  <c r="L215" i="9"/>
  <c r="F282" i="9"/>
  <c r="F275" i="9"/>
  <c r="F305" i="9"/>
  <c r="F273" i="9"/>
  <c r="F291" i="9"/>
  <c r="L274" i="9"/>
  <c r="F303" i="9"/>
  <c r="F274" i="9"/>
  <c r="F317" i="9"/>
  <c r="F301" i="9"/>
  <c r="F285" i="9"/>
  <c r="L273" i="9"/>
  <c r="F306" i="9"/>
  <c r="F310" i="9"/>
  <c r="L272" i="9"/>
  <c r="F288" i="9"/>
  <c r="F298" i="9"/>
  <c r="F300" i="9"/>
  <c r="F319" i="9"/>
  <c r="F287" i="9"/>
  <c r="F315" i="9"/>
  <c r="F299" i="9"/>
  <c r="F283" i="9"/>
  <c r="F304" i="9"/>
  <c r="F272" i="9"/>
  <c r="F286" i="9"/>
  <c r="F302" i="9"/>
  <c r="F289" i="9"/>
  <c r="F297" i="9"/>
  <c r="L271" i="9"/>
  <c r="F296" i="9"/>
  <c r="F284" i="9"/>
  <c r="F318" i="9"/>
  <c r="F313" i="9"/>
  <c r="F281" i="9"/>
  <c r="F311" i="9"/>
  <c r="F279" i="9"/>
  <c r="F292" i="9"/>
  <c r="F316" i="9"/>
  <c r="F290" i="9"/>
  <c r="F278" i="9"/>
  <c r="F201" i="4"/>
  <c r="F307" i="9"/>
  <c r="F312" i="9"/>
  <c r="F314" i="9"/>
  <c r="F309" i="9"/>
  <c r="F293" i="9"/>
  <c r="F277" i="9"/>
  <c r="F320" i="9"/>
  <c r="F276" i="9"/>
  <c r="F280" i="9"/>
  <c r="F308" i="9"/>
  <c r="F257" i="9"/>
  <c r="F235" i="9"/>
  <c r="H228" i="4"/>
  <c r="L164" i="4"/>
  <c r="F217" i="9"/>
  <c r="L156" i="4"/>
  <c r="F214" i="4"/>
  <c r="E214" i="4" s="1"/>
  <c r="L336" i="9"/>
  <c r="K336" i="9" s="1"/>
  <c r="F219" i="4"/>
  <c r="E219" i="4" s="1"/>
  <c r="F235" i="4"/>
  <c r="E235" i="4" s="1"/>
  <c r="F232" i="4"/>
  <c r="E232" i="4" s="1"/>
  <c r="L211" i="4"/>
  <c r="K211" i="4" s="1"/>
  <c r="L218" i="4"/>
  <c r="K218" i="4" s="1"/>
  <c r="L225" i="4"/>
  <c r="K225" i="4" s="1"/>
  <c r="L231" i="4"/>
  <c r="K231" i="4" s="1"/>
  <c r="L215" i="4"/>
  <c r="K215" i="4" s="1"/>
  <c r="L226" i="4"/>
  <c r="K226" i="4" s="1"/>
  <c r="F224" i="4"/>
  <c r="E224" i="4" s="1"/>
  <c r="L220" i="4"/>
  <c r="K220" i="4" s="1"/>
  <c r="F216" i="4"/>
  <c r="E216" i="4" s="1"/>
  <c r="F222" i="4"/>
  <c r="E222" i="4" s="1"/>
  <c r="L337" i="9"/>
  <c r="K337" i="9" s="1"/>
  <c r="F226" i="4"/>
  <c r="E226" i="4" s="1"/>
  <c r="L229" i="4"/>
  <c r="K229" i="4" s="1"/>
  <c r="L234" i="4"/>
  <c r="K234" i="4" s="1"/>
  <c r="F225" i="4"/>
  <c r="E225" i="4" s="1"/>
  <c r="F217" i="4"/>
  <c r="E217" i="4" s="1"/>
  <c r="F220" i="4"/>
  <c r="E220" i="4" s="1"/>
  <c r="L223" i="4"/>
  <c r="K223" i="4" s="1"/>
  <c r="L214" i="4"/>
  <c r="K214" i="4" s="1"/>
  <c r="L224" i="4"/>
  <c r="K224" i="4" s="1"/>
  <c r="L217" i="4"/>
  <c r="K217" i="4" s="1"/>
  <c r="L213" i="4"/>
  <c r="K213" i="4" s="1"/>
  <c r="L212" i="4"/>
  <c r="K212" i="4" s="1"/>
  <c r="F231" i="4"/>
  <c r="E231" i="4" s="1"/>
  <c r="F229" i="4"/>
  <c r="E229" i="4" s="1"/>
  <c r="F223" i="4"/>
  <c r="E223" i="4" s="1"/>
  <c r="F215" i="4"/>
  <c r="E215" i="4" s="1"/>
  <c r="L335" i="9"/>
  <c r="K335" i="9" s="1"/>
  <c r="L334" i="9"/>
  <c r="K334" i="9" s="1"/>
  <c r="F218" i="4"/>
  <c r="E218" i="4" s="1"/>
  <c r="F221" i="4"/>
  <c r="E221" i="4" s="1"/>
  <c r="L221" i="4"/>
  <c r="K221" i="4" s="1"/>
  <c r="L227" i="4"/>
  <c r="K227" i="4" s="1"/>
  <c r="L222" i="4"/>
  <c r="K222" i="4" s="1"/>
  <c r="L228" i="4"/>
  <c r="K228" i="4" s="1"/>
  <c r="L235" i="4"/>
  <c r="K235" i="4" s="1"/>
  <c r="F228" i="4"/>
  <c r="E228" i="4" s="1"/>
  <c r="F213" i="4"/>
  <c r="E213" i="4" s="1"/>
  <c r="F233" i="4"/>
  <c r="E233" i="4" s="1"/>
  <c r="L216" i="4"/>
  <c r="K216" i="4" s="1"/>
  <c r="L230" i="4"/>
  <c r="K230" i="4" s="1"/>
  <c r="F227" i="4"/>
  <c r="E227" i="4" s="1"/>
  <c r="F230" i="4"/>
  <c r="E230" i="4" s="1"/>
  <c r="F234" i="4"/>
  <c r="E234" i="4" s="1"/>
  <c r="V55" i="2"/>
  <c r="H214" i="4"/>
  <c r="L148" i="4"/>
  <c r="F167" i="4"/>
  <c r="F233" i="9"/>
  <c r="H222" i="4"/>
  <c r="F165" i="4"/>
  <c r="F249" i="9"/>
  <c r="F215" i="9"/>
  <c r="F227" i="9"/>
  <c r="F159" i="4"/>
  <c r="F149" i="4"/>
  <c r="H230" i="4"/>
  <c r="L255" i="9"/>
  <c r="F225" i="9"/>
  <c r="F219" i="9"/>
  <c r="F151" i="4"/>
  <c r="F157" i="4"/>
  <c r="F212" i="4"/>
  <c r="E212" i="4" s="1"/>
  <c r="L162" i="4"/>
  <c r="L219" i="9"/>
  <c r="B213" i="9"/>
  <c r="E213" i="9" s="1"/>
  <c r="B211" i="4"/>
  <c r="B334" i="9"/>
  <c r="B244" i="4"/>
  <c r="B392" i="9"/>
  <c r="L238" i="9"/>
  <c r="L235" i="9"/>
  <c r="L253" i="9"/>
  <c r="L246" i="9"/>
  <c r="F243" i="9"/>
  <c r="L254" i="9"/>
  <c r="L220" i="9"/>
  <c r="L228" i="9"/>
  <c r="L249" i="9"/>
  <c r="L244" i="9"/>
  <c r="L230" i="9"/>
  <c r="L243" i="9"/>
  <c r="L218" i="9"/>
  <c r="L213" i="9"/>
  <c r="L257" i="9"/>
  <c r="F240" i="9"/>
  <c r="L222" i="9"/>
  <c r="F147" i="4"/>
  <c r="L261" i="9"/>
  <c r="F242" i="9"/>
  <c r="L216" i="9"/>
  <c r="L234" i="9"/>
  <c r="L260" i="9"/>
  <c r="L251" i="9"/>
  <c r="L250" i="9"/>
  <c r="L248" i="9"/>
  <c r="F241" i="9"/>
  <c r="L440" i="9"/>
  <c r="K440" i="9" s="1"/>
  <c r="L416" i="9"/>
  <c r="K416" i="9" s="1"/>
  <c r="L426" i="9"/>
  <c r="K426" i="9" s="1"/>
  <c r="L417" i="9"/>
  <c r="K417" i="9" s="1"/>
  <c r="L401" i="9"/>
  <c r="K401" i="9" s="1"/>
  <c r="L418" i="9"/>
  <c r="K418" i="9" s="1"/>
  <c r="L412" i="9"/>
  <c r="K412" i="9" s="1"/>
  <c r="L397" i="9"/>
  <c r="K397" i="9" s="1"/>
  <c r="L432" i="9"/>
  <c r="K432" i="9" s="1"/>
  <c r="L409" i="9"/>
  <c r="K409" i="9" s="1"/>
  <c r="L414" i="9"/>
  <c r="K414" i="9" s="1"/>
  <c r="L399" i="9"/>
  <c r="K399" i="9" s="1"/>
  <c r="L423" i="9"/>
  <c r="K423" i="9" s="1"/>
  <c r="L429" i="9"/>
  <c r="K429" i="9" s="1"/>
  <c r="L435" i="9"/>
  <c r="K435" i="9" s="1"/>
  <c r="L404" i="9"/>
  <c r="K404" i="9" s="1"/>
  <c r="L400" i="9"/>
  <c r="K400" i="9" s="1"/>
  <c r="L431" i="9"/>
  <c r="K431" i="9" s="1"/>
  <c r="L398" i="9"/>
  <c r="K398" i="9" s="1"/>
  <c r="L410" i="9"/>
  <c r="K410" i="9" s="1"/>
  <c r="L402" i="9"/>
  <c r="K402" i="9" s="1"/>
  <c r="L425" i="9"/>
  <c r="K425" i="9" s="1"/>
  <c r="L421" i="9"/>
  <c r="K421" i="9" s="1"/>
  <c r="L438" i="9"/>
  <c r="K438" i="9" s="1"/>
  <c r="L403" i="9"/>
  <c r="K403" i="9" s="1"/>
  <c r="L420" i="9"/>
  <c r="K420" i="9" s="1"/>
  <c r="L395" i="9"/>
  <c r="K395" i="9" s="1"/>
  <c r="L415" i="9"/>
  <c r="K415" i="9" s="1"/>
  <c r="L394" i="9"/>
  <c r="K394" i="9" s="1"/>
  <c r="L430" i="9"/>
  <c r="K430" i="9" s="1"/>
  <c r="L411" i="9"/>
  <c r="K411" i="9" s="1"/>
  <c r="L424" i="9"/>
  <c r="K424" i="9" s="1"/>
  <c r="L441" i="9"/>
  <c r="K441" i="9" s="1"/>
  <c r="L419" i="9"/>
  <c r="K419" i="9" s="1"/>
  <c r="L436" i="9"/>
  <c r="K436" i="9" s="1"/>
  <c r="L408" i="9"/>
  <c r="K408" i="9" s="1"/>
  <c r="L405" i="9"/>
  <c r="K405" i="9" s="1"/>
  <c r="L393" i="9"/>
  <c r="K393" i="9" s="1"/>
  <c r="L396" i="9"/>
  <c r="K396" i="9" s="1"/>
  <c r="L437" i="9"/>
  <c r="K437" i="9" s="1"/>
  <c r="L433" i="9"/>
  <c r="K433" i="9" s="1"/>
  <c r="L427" i="9"/>
  <c r="K427" i="9" s="1"/>
  <c r="L439" i="9"/>
  <c r="K439" i="9" s="1"/>
  <c r="L428" i="9"/>
  <c r="K428" i="9" s="1"/>
  <c r="L434" i="9"/>
  <c r="K434" i="9" s="1"/>
  <c r="L422" i="9"/>
  <c r="K422" i="9" s="1"/>
  <c r="L407" i="9"/>
  <c r="K407" i="9" s="1"/>
  <c r="L413" i="9"/>
  <c r="K413" i="9" s="1"/>
  <c r="L406" i="9"/>
  <c r="K406" i="9" s="1"/>
  <c r="L392" i="9"/>
  <c r="K392" i="9" s="1"/>
  <c r="F246" i="4"/>
  <c r="E246" i="4" s="1"/>
  <c r="F394" i="9"/>
  <c r="E394" i="9" s="1"/>
  <c r="L267" i="4"/>
  <c r="K267" i="4" s="1"/>
  <c r="F440" i="9"/>
  <c r="E440" i="9" s="1"/>
  <c r="F248" i="4"/>
  <c r="E248" i="4" s="1"/>
  <c r="F396" i="9"/>
  <c r="E396" i="9" s="1"/>
  <c r="L265" i="4"/>
  <c r="K265" i="4" s="1"/>
  <c r="F438" i="9"/>
  <c r="E438" i="9" s="1"/>
  <c r="L251" i="4"/>
  <c r="K251" i="4" s="1"/>
  <c r="F424" i="9"/>
  <c r="E424" i="9" s="1"/>
  <c r="L253" i="4"/>
  <c r="K253" i="4" s="1"/>
  <c r="F426" i="9"/>
  <c r="E426" i="9" s="1"/>
  <c r="F263" i="4"/>
  <c r="E263" i="4" s="1"/>
  <c r="F411" i="9"/>
  <c r="E411" i="9" s="1"/>
  <c r="L266" i="4"/>
  <c r="K266" i="4" s="1"/>
  <c r="F439" i="9"/>
  <c r="E439" i="9" s="1"/>
  <c r="L250" i="4"/>
  <c r="K250" i="4" s="1"/>
  <c r="F423" i="9"/>
  <c r="E423" i="9" s="1"/>
  <c r="F252" i="4"/>
  <c r="E252" i="4" s="1"/>
  <c r="F400" i="9"/>
  <c r="E400" i="9" s="1"/>
  <c r="F245" i="4"/>
  <c r="E245" i="4" s="1"/>
  <c r="F393" i="9"/>
  <c r="E393" i="9" s="1"/>
  <c r="F259" i="4"/>
  <c r="E259" i="4" s="1"/>
  <c r="F407" i="9"/>
  <c r="E407" i="9" s="1"/>
  <c r="L268" i="4"/>
  <c r="K268" i="4" s="1"/>
  <c r="F441" i="9"/>
  <c r="E441" i="9" s="1"/>
  <c r="F260" i="4"/>
  <c r="E260" i="4" s="1"/>
  <c r="F408" i="9"/>
  <c r="E408" i="9" s="1"/>
  <c r="L255" i="4"/>
  <c r="K255" i="4" s="1"/>
  <c r="F428" i="9"/>
  <c r="E428" i="9" s="1"/>
  <c r="L262" i="4"/>
  <c r="K262" i="4" s="1"/>
  <c r="F435" i="9"/>
  <c r="E435" i="9" s="1"/>
  <c r="L252" i="4"/>
  <c r="K252" i="4" s="1"/>
  <c r="F425" i="9"/>
  <c r="E425" i="9" s="1"/>
  <c r="L263" i="4"/>
  <c r="K263" i="4" s="1"/>
  <c r="F436" i="9"/>
  <c r="E436" i="9" s="1"/>
  <c r="L260" i="4"/>
  <c r="K260" i="4" s="1"/>
  <c r="F433" i="9"/>
  <c r="E433" i="9" s="1"/>
  <c r="F257" i="4"/>
  <c r="E257" i="4" s="1"/>
  <c r="F405" i="9"/>
  <c r="E405" i="9" s="1"/>
  <c r="F256" i="4"/>
  <c r="E256" i="4" s="1"/>
  <c r="F404" i="9"/>
  <c r="E404" i="9" s="1"/>
  <c r="F253" i="4"/>
  <c r="E253" i="4" s="1"/>
  <c r="F401" i="9"/>
  <c r="E401" i="9" s="1"/>
  <c r="F250" i="4"/>
  <c r="E250" i="4" s="1"/>
  <c r="F398" i="9"/>
  <c r="E398" i="9" s="1"/>
  <c r="F247" i="4"/>
  <c r="E247" i="4" s="1"/>
  <c r="F395" i="9"/>
  <c r="E395" i="9" s="1"/>
  <c r="L261" i="4"/>
  <c r="K261" i="4" s="1"/>
  <c r="F434" i="9"/>
  <c r="E434" i="9" s="1"/>
  <c r="L249" i="4"/>
  <c r="K249" i="4" s="1"/>
  <c r="F422" i="9"/>
  <c r="E422" i="9" s="1"/>
  <c r="F268" i="4"/>
  <c r="E268" i="4" s="1"/>
  <c r="F416" i="9"/>
  <c r="E416" i="9" s="1"/>
  <c r="F267" i="4"/>
  <c r="E267" i="4" s="1"/>
  <c r="F415" i="9"/>
  <c r="E415" i="9" s="1"/>
  <c r="L257" i="4"/>
  <c r="K257" i="4" s="1"/>
  <c r="F430" i="9"/>
  <c r="E430" i="9" s="1"/>
  <c r="F254" i="4"/>
  <c r="E254" i="4" s="1"/>
  <c r="F402" i="9"/>
  <c r="E402" i="9" s="1"/>
  <c r="F261" i="4"/>
  <c r="E261" i="4" s="1"/>
  <c r="F409" i="9"/>
  <c r="E409" i="9" s="1"/>
  <c r="L259" i="4"/>
  <c r="K259" i="4" s="1"/>
  <c r="F432" i="9"/>
  <c r="E432" i="9" s="1"/>
  <c r="L258" i="4"/>
  <c r="K258" i="4" s="1"/>
  <c r="F431" i="9"/>
  <c r="E431" i="9" s="1"/>
  <c r="L247" i="4"/>
  <c r="K247" i="4" s="1"/>
  <c r="F420" i="9"/>
  <c r="E420" i="9" s="1"/>
  <c r="F255" i="4"/>
  <c r="E255" i="4" s="1"/>
  <c r="F403" i="9"/>
  <c r="E403" i="9" s="1"/>
  <c r="F265" i="4"/>
  <c r="E265" i="4" s="1"/>
  <c r="F413" i="9"/>
  <c r="E413" i="9" s="1"/>
  <c r="F251" i="4"/>
  <c r="E251" i="4" s="1"/>
  <c r="F399" i="9"/>
  <c r="E399" i="9" s="1"/>
  <c r="F266" i="4"/>
  <c r="E266" i="4" s="1"/>
  <c r="F414" i="9"/>
  <c r="E414" i="9" s="1"/>
  <c r="L254" i="4"/>
  <c r="K254" i="4" s="1"/>
  <c r="F427" i="9"/>
  <c r="E427" i="9" s="1"/>
  <c r="L248" i="4"/>
  <c r="K248" i="4" s="1"/>
  <c r="F421" i="9"/>
  <c r="E421" i="9" s="1"/>
  <c r="F249" i="4"/>
  <c r="E249" i="4" s="1"/>
  <c r="F397" i="9"/>
  <c r="E397" i="9" s="1"/>
  <c r="L244" i="4"/>
  <c r="K244" i="4" s="1"/>
  <c r="F417" i="9"/>
  <c r="E417" i="9" s="1"/>
  <c r="F258" i="4"/>
  <c r="E258" i="4" s="1"/>
  <c r="F406" i="9"/>
  <c r="E406" i="9" s="1"/>
  <c r="F262" i="4"/>
  <c r="E262" i="4" s="1"/>
  <c r="F410" i="9"/>
  <c r="E410" i="9" s="1"/>
  <c r="L264" i="4"/>
  <c r="K264" i="4" s="1"/>
  <c r="F437" i="9"/>
  <c r="E437" i="9" s="1"/>
  <c r="L245" i="4"/>
  <c r="K245" i="4" s="1"/>
  <c r="F418" i="9"/>
  <c r="E418" i="9" s="1"/>
  <c r="L246" i="4"/>
  <c r="K246" i="4" s="1"/>
  <c r="F419" i="9"/>
  <c r="E419" i="9" s="1"/>
  <c r="L256" i="4"/>
  <c r="K256" i="4" s="1"/>
  <c r="F429" i="9"/>
  <c r="E429" i="9" s="1"/>
  <c r="F264" i="4"/>
  <c r="E264" i="4" s="1"/>
  <c r="F412" i="9"/>
  <c r="E412" i="9" s="1"/>
  <c r="F244" i="4"/>
  <c r="E244" i="4" s="1"/>
  <c r="F392" i="9"/>
  <c r="F367" i="9"/>
  <c r="E367" i="9" s="1"/>
  <c r="L219" i="4"/>
  <c r="K219" i="4" s="1"/>
  <c r="F381" i="9"/>
  <c r="E381" i="9" s="1"/>
  <c r="L233" i="4"/>
  <c r="K233" i="4" s="1"/>
  <c r="F380" i="9"/>
  <c r="E380" i="9" s="1"/>
  <c r="L232" i="4"/>
  <c r="K232" i="4" s="1"/>
  <c r="F334" i="9"/>
  <c r="E334" i="9" s="1"/>
  <c r="F211" i="4"/>
  <c r="E211" i="4" s="1"/>
  <c r="H225" i="4"/>
  <c r="L159" i="4"/>
  <c r="F252" i="9"/>
  <c r="F162" i="4"/>
  <c r="F230" i="9"/>
  <c r="F160" i="4"/>
  <c r="F228" i="9"/>
  <c r="F158" i="4"/>
  <c r="F226" i="9"/>
  <c r="F255" i="9"/>
  <c r="F145" i="4"/>
  <c r="F213" i="9"/>
  <c r="H227" i="4"/>
  <c r="L161" i="4"/>
  <c r="F254" i="9"/>
  <c r="L239" i="9"/>
  <c r="L232" i="9"/>
  <c r="H234" i="4"/>
  <c r="L168" i="4"/>
  <c r="F261" i="9"/>
  <c r="H217" i="4"/>
  <c r="L151" i="4"/>
  <c r="F244" i="9"/>
  <c r="L233" i="9"/>
  <c r="F218" i="9"/>
  <c r="F150" i="4"/>
  <c r="L214" i="9"/>
  <c r="L256" i="9"/>
  <c r="F216" i="9"/>
  <c r="F148" i="4"/>
  <c r="F256" i="9"/>
  <c r="H229" i="4"/>
  <c r="L163" i="4"/>
  <c r="L259" i="9"/>
  <c r="L252" i="9"/>
  <c r="F237" i="9"/>
  <c r="F169" i="4"/>
  <c r="L241" i="9"/>
  <c r="L231" i="9"/>
  <c r="F220" i="9"/>
  <c r="F152" i="4"/>
  <c r="F164" i="4"/>
  <c r="F232" i="9"/>
  <c r="L240" i="9"/>
  <c r="H223" i="4"/>
  <c r="L157" i="4"/>
  <c r="F250" i="9"/>
  <c r="F214" i="9"/>
  <c r="F146" i="4"/>
  <c r="F247" i="9"/>
  <c r="H220" i="4"/>
  <c r="L154" i="4"/>
  <c r="F222" i="9"/>
  <c r="F154" i="4"/>
  <c r="F161" i="4"/>
  <c r="F229" i="9"/>
  <c r="H219" i="4"/>
  <c r="L153" i="4"/>
  <c r="F246" i="9"/>
  <c r="F163" i="4"/>
  <c r="F231" i="9"/>
  <c r="L258" i="9"/>
  <c r="L242" i="9"/>
  <c r="H211" i="4"/>
  <c r="F238" i="9"/>
  <c r="L145" i="4"/>
  <c r="F239" i="9"/>
  <c r="L146" i="4"/>
  <c r="H212" i="4"/>
  <c r="L217" i="9"/>
  <c r="L169" i="4"/>
  <c r="H235" i="4"/>
  <c r="F262" i="9"/>
  <c r="L229" i="9"/>
  <c r="L245" i="9"/>
  <c r="L262" i="9"/>
  <c r="F153" i="4"/>
  <c r="F221" i="9"/>
  <c r="F253" i="9"/>
  <c r="H226" i="4"/>
  <c r="L160" i="4"/>
  <c r="L226" i="9"/>
  <c r="L236" i="9"/>
  <c r="L224" i="9"/>
  <c r="F155" i="4"/>
  <c r="F223" i="9"/>
  <c r="L227" i="9"/>
  <c r="F236" i="9"/>
  <c r="F168" i="4"/>
  <c r="H221" i="4"/>
  <c r="L155" i="4"/>
  <c r="F248" i="9"/>
  <c r="F258" i="9"/>
  <c r="L165" i="4"/>
  <c r="H231" i="4"/>
  <c r="L167" i="4"/>
  <c r="F260" i="9"/>
  <c r="H233" i="4"/>
  <c r="L237" i="9"/>
  <c r="F224" i="9"/>
  <c r="F156" i="4"/>
  <c r="F166" i="4"/>
  <c r="F234" i="9"/>
  <c r="H218" i="4"/>
  <c r="L152" i="4"/>
  <c r="F245" i="9"/>
  <c r="F382" i="9"/>
  <c r="E382" i="9" s="1"/>
  <c r="F383" i="9"/>
  <c r="E383" i="9" s="1"/>
  <c r="F370" i="9"/>
  <c r="E370" i="9" s="1"/>
  <c r="F358" i="9"/>
  <c r="E358" i="9" s="1"/>
  <c r="F371" i="9"/>
  <c r="E371" i="9" s="1"/>
  <c r="F379" i="9"/>
  <c r="E379" i="9" s="1"/>
  <c r="F360" i="9"/>
  <c r="E360" i="9" s="1"/>
  <c r="F341" i="9"/>
  <c r="E341" i="9" s="1"/>
  <c r="F373" i="9"/>
  <c r="E373" i="9" s="1"/>
  <c r="F354" i="9"/>
  <c r="E354" i="9" s="1"/>
  <c r="F377" i="9"/>
  <c r="E377" i="9" s="1"/>
  <c r="F368" i="9"/>
  <c r="E368" i="9" s="1"/>
  <c r="F340" i="9"/>
  <c r="E340" i="9" s="1"/>
  <c r="F366" i="9"/>
  <c r="E366" i="9" s="1"/>
  <c r="F365" i="9"/>
  <c r="E365" i="9" s="1"/>
  <c r="F348" i="9"/>
  <c r="E348" i="9" s="1"/>
  <c r="F353" i="9"/>
  <c r="E353" i="9" s="1"/>
  <c r="F339" i="9"/>
  <c r="E339" i="9" s="1"/>
  <c r="F338" i="9"/>
  <c r="E338" i="9" s="1"/>
  <c r="F361" i="9"/>
  <c r="E361" i="9" s="1"/>
  <c r="F349" i="9"/>
  <c r="E349" i="9" s="1"/>
  <c r="F376" i="9"/>
  <c r="E376" i="9" s="1"/>
  <c r="F335" i="9"/>
  <c r="E335" i="9" s="1"/>
  <c r="F344" i="9"/>
  <c r="E344" i="9" s="1"/>
  <c r="F364" i="9"/>
  <c r="E364" i="9" s="1"/>
  <c r="F342" i="9"/>
  <c r="E342" i="9" s="1"/>
  <c r="F359" i="9"/>
  <c r="E359" i="9" s="1"/>
  <c r="F357" i="9"/>
  <c r="E357" i="9" s="1"/>
  <c r="F345" i="9"/>
  <c r="E345" i="9" s="1"/>
  <c r="F343" i="9"/>
  <c r="E343" i="9" s="1"/>
  <c r="F337" i="9"/>
  <c r="E337" i="9" s="1"/>
  <c r="F355" i="9"/>
  <c r="E355" i="9" s="1"/>
  <c r="F362" i="9"/>
  <c r="E362" i="9" s="1"/>
  <c r="F363" i="9"/>
  <c r="E363" i="9" s="1"/>
  <c r="F336" i="9"/>
  <c r="E336" i="9" s="1"/>
  <c r="F372" i="9"/>
  <c r="E372" i="9" s="1"/>
  <c r="F346" i="9"/>
  <c r="E346" i="9" s="1"/>
  <c r="F369" i="9"/>
  <c r="E369" i="9" s="1"/>
  <c r="F352" i="9"/>
  <c r="E352" i="9" s="1"/>
  <c r="F351" i="9"/>
  <c r="E351" i="9" s="1"/>
  <c r="F350" i="9"/>
  <c r="E350" i="9" s="1"/>
  <c r="F374" i="9"/>
  <c r="E374" i="9" s="1"/>
  <c r="F356" i="9"/>
  <c r="E356" i="9" s="1"/>
  <c r="F347" i="9"/>
  <c r="E347" i="9" s="1"/>
  <c r="F375" i="9"/>
  <c r="E375" i="9" s="1"/>
  <c r="F378" i="9"/>
  <c r="E378" i="9" s="1"/>
  <c r="V53" i="2"/>
  <c r="L147" i="4"/>
  <c r="H213" i="4"/>
  <c r="L149" i="4"/>
  <c r="H215" i="4"/>
  <c r="U101" i="2"/>
  <c r="U12" i="2"/>
  <c r="V12" i="2" s="1"/>
  <c r="U88" i="2"/>
  <c r="U95" i="2"/>
  <c r="U10" i="2"/>
  <c r="V10" i="2" s="1"/>
  <c r="U76" i="2"/>
  <c r="U58" i="2"/>
  <c r="V58" i="2" s="1"/>
  <c r="X58" i="2" s="1"/>
  <c r="Q93" i="9" s="1"/>
  <c r="U83" i="2"/>
  <c r="U32" i="2"/>
  <c r="V32" i="2" s="1"/>
  <c r="U36" i="2"/>
  <c r="V36" i="2" s="1"/>
  <c r="U87" i="2"/>
  <c r="V87" i="2" s="1"/>
  <c r="U97" i="2"/>
  <c r="U100" i="2"/>
  <c r="U38" i="2"/>
  <c r="V38" i="2" s="1"/>
  <c r="U84" i="2"/>
  <c r="U60" i="2"/>
  <c r="U20" i="2"/>
  <c r="V20" i="2" s="1"/>
  <c r="U50" i="2"/>
  <c r="V50" i="2" s="1"/>
  <c r="U98" i="2"/>
  <c r="U18" i="2"/>
  <c r="V18" i="2" s="1"/>
  <c r="U52" i="2"/>
  <c r="V52" i="2" s="1"/>
  <c r="U74" i="2"/>
  <c r="U79" i="2"/>
  <c r="U62" i="2"/>
  <c r="U14" i="2"/>
  <c r="V14" i="2" s="1"/>
  <c r="U34" i="2"/>
  <c r="U40" i="2"/>
  <c r="V40" i="2" s="1"/>
  <c r="U80" i="2"/>
  <c r="U66" i="2"/>
  <c r="U99" i="2"/>
  <c r="U48" i="2"/>
  <c r="V48" i="2" s="1"/>
  <c r="U26" i="2"/>
  <c r="V26" i="2" s="1"/>
  <c r="U72" i="2"/>
  <c r="U46" i="2"/>
  <c r="V46" i="2" s="1"/>
  <c r="U78" i="2"/>
  <c r="U6" i="2"/>
  <c r="U64" i="2"/>
  <c r="U93" i="2"/>
  <c r="U24" i="2"/>
  <c r="V24" i="2" s="1"/>
  <c r="U92" i="2"/>
  <c r="U44" i="2"/>
  <c r="V44" i="2" s="1"/>
  <c r="U16" i="2"/>
  <c r="V16" i="2" s="1"/>
  <c r="U8" i="2"/>
  <c r="V8" i="2" s="1"/>
  <c r="U90" i="2"/>
  <c r="V90" i="2" s="1"/>
  <c r="M125" i="9" s="1"/>
  <c r="U94" i="2"/>
  <c r="U70" i="2"/>
  <c r="U96" i="2"/>
  <c r="U22" i="2"/>
  <c r="V22" i="2" s="1"/>
  <c r="U56" i="2"/>
  <c r="V56" i="2" s="1"/>
  <c r="U85" i="2"/>
  <c r="U82" i="2"/>
  <c r="U89" i="2"/>
  <c r="V89" i="2" s="1"/>
  <c r="U42" i="2"/>
  <c r="V42" i="2" s="1"/>
  <c r="U86" i="2"/>
  <c r="U81" i="2"/>
  <c r="U68" i="2"/>
  <c r="U77" i="2"/>
  <c r="U102" i="2"/>
  <c r="U91" i="2"/>
  <c r="U54" i="2"/>
  <c r="V54" i="2" s="1"/>
  <c r="U30" i="2"/>
  <c r="V30" i="2" s="1"/>
  <c r="V3" i="2"/>
  <c r="L182" i="4"/>
  <c r="F183" i="4"/>
  <c r="F195" i="4"/>
  <c r="F185" i="4"/>
  <c r="L184" i="4"/>
  <c r="F199" i="4"/>
  <c r="L194" i="4"/>
  <c r="L180" i="4"/>
  <c r="F294" i="9"/>
  <c r="F193" i="4"/>
  <c r="L198" i="4"/>
  <c r="L190" i="4"/>
  <c r="F191" i="4"/>
  <c r="L192" i="4"/>
  <c r="F197" i="4"/>
  <c r="F189" i="4"/>
  <c r="F181" i="4"/>
  <c r="F187" i="4"/>
  <c r="L196" i="4"/>
  <c r="L202" i="4"/>
  <c r="L188" i="4"/>
  <c r="L200" i="4"/>
  <c r="F179" i="4"/>
  <c r="L186" i="4"/>
  <c r="V4" i="2"/>
  <c r="L178" i="4"/>
  <c r="B271" i="9"/>
  <c r="E271" i="9" s="1"/>
  <c r="B153" i="9"/>
  <c r="B178" i="4"/>
  <c r="E178" i="4" s="1"/>
  <c r="B145" i="4"/>
  <c r="E145" i="4" s="1"/>
  <c r="D153" i="9"/>
  <c r="B88" i="9"/>
  <c r="C71" i="4"/>
  <c r="V100" i="2"/>
  <c r="M135" i="9" s="1"/>
  <c r="V96" i="2"/>
  <c r="M131" i="9" s="1"/>
  <c r="V92" i="2"/>
  <c r="M127" i="9" s="1"/>
  <c r="V88" i="2"/>
  <c r="M123" i="9" s="1"/>
  <c r="V84" i="2"/>
  <c r="M119" i="9" s="1"/>
  <c r="V80" i="2"/>
  <c r="X80" i="2" s="1"/>
  <c r="Q115" i="9" s="1"/>
  <c r="V76" i="2"/>
  <c r="X76" i="2" s="1"/>
  <c r="Q111" i="9" s="1"/>
  <c r="V72" i="2"/>
  <c r="X72" i="2" s="1"/>
  <c r="Q107" i="9" s="1"/>
  <c r="V68" i="2"/>
  <c r="M103" i="9" s="1"/>
  <c r="V66" i="2"/>
  <c r="X66" i="2" s="1"/>
  <c r="Q101" i="9" s="1"/>
  <c r="V62" i="2"/>
  <c r="M97" i="9" s="1"/>
  <c r="V102" i="2"/>
  <c r="M137" i="9" s="1"/>
  <c r="V98" i="2"/>
  <c r="M133" i="9" s="1"/>
  <c r="V94" i="2"/>
  <c r="M129" i="9" s="1"/>
  <c r="V86" i="2"/>
  <c r="M121" i="9" s="1"/>
  <c r="V82" i="2"/>
  <c r="M117" i="9" s="1"/>
  <c r="V78" i="2"/>
  <c r="M113" i="9" s="1"/>
  <c r="V74" i="2"/>
  <c r="M109" i="9" s="1"/>
  <c r="V70" i="2"/>
  <c r="M105" i="9" s="1"/>
  <c r="V64" i="2"/>
  <c r="M99" i="9" s="1"/>
  <c r="V60" i="2"/>
  <c r="V49" i="2"/>
  <c r="V51" i="2"/>
  <c r="V47" i="2"/>
  <c r="X99" i="2"/>
  <c r="Q134" i="9" s="1"/>
  <c r="M134" i="9"/>
  <c r="W99" i="2"/>
  <c r="O134" i="9" s="1"/>
  <c r="X95" i="2"/>
  <c r="Q130" i="9" s="1"/>
  <c r="M130" i="9"/>
  <c r="W95" i="2"/>
  <c r="O130" i="9" s="1"/>
  <c r="X91" i="2"/>
  <c r="Q126" i="9" s="1"/>
  <c r="M126" i="9"/>
  <c r="W91" i="2"/>
  <c r="O126" i="9" s="1"/>
  <c r="X83" i="2"/>
  <c r="Q118" i="9" s="1"/>
  <c r="M118" i="9"/>
  <c r="W83" i="2"/>
  <c r="O118" i="9" s="1"/>
  <c r="X79" i="2"/>
  <c r="Q114" i="9" s="1"/>
  <c r="M114" i="9"/>
  <c r="W79" i="2"/>
  <c r="O114" i="9" s="1"/>
  <c r="X75" i="2"/>
  <c r="Q110" i="9" s="1"/>
  <c r="M110" i="9"/>
  <c r="W75" i="2"/>
  <c r="O110" i="9" s="1"/>
  <c r="X71" i="2"/>
  <c r="Q106" i="9" s="1"/>
  <c r="M106" i="9"/>
  <c r="W71" i="2"/>
  <c r="O106" i="9" s="1"/>
  <c r="X67" i="2"/>
  <c r="Q102" i="9" s="1"/>
  <c r="M102" i="9"/>
  <c r="W67" i="2"/>
  <c r="O102" i="9" s="1"/>
  <c r="X63" i="2"/>
  <c r="Q98" i="9" s="1"/>
  <c r="M98" i="9"/>
  <c r="W63" i="2"/>
  <c r="O98" i="9" s="1"/>
  <c r="X59" i="2"/>
  <c r="Q94" i="9" s="1"/>
  <c r="M94" i="9"/>
  <c r="W59" i="2"/>
  <c r="O94" i="9" s="1"/>
  <c r="X101" i="2"/>
  <c r="Q136" i="9" s="1"/>
  <c r="M136" i="9"/>
  <c r="W101" i="2"/>
  <c r="O136" i="9" s="1"/>
  <c r="X97" i="2"/>
  <c r="Q132" i="9" s="1"/>
  <c r="M132" i="9"/>
  <c r="W97" i="2"/>
  <c r="O132" i="9" s="1"/>
  <c r="X93" i="2"/>
  <c r="Q128" i="9" s="1"/>
  <c r="M128" i="9"/>
  <c r="W93" i="2"/>
  <c r="O128" i="9" s="1"/>
  <c r="X85" i="2"/>
  <c r="Q120" i="9" s="1"/>
  <c r="M120" i="9"/>
  <c r="W85" i="2"/>
  <c r="O120" i="9" s="1"/>
  <c r="X81" i="2"/>
  <c r="Q116" i="9" s="1"/>
  <c r="M116" i="9"/>
  <c r="W81" i="2"/>
  <c r="O116" i="9" s="1"/>
  <c r="X77" i="2"/>
  <c r="Q112" i="9" s="1"/>
  <c r="M112" i="9"/>
  <c r="W77" i="2"/>
  <c r="O112" i="9" s="1"/>
  <c r="X73" i="2"/>
  <c r="Q108" i="9" s="1"/>
  <c r="M108" i="9"/>
  <c r="W73" i="2"/>
  <c r="O108" i="9" s="1"/>
  <c r="X69" i="2"/>
  <c r="Q104" i="9" s="1"/>
  <c r="M104" i="9"/>
  <c r="W69" i="2"/>
  <c r="O104" i="9" s="1"/>
  <c r="X65" i="2"/>
  <c r="Q100" i="9" s="1"/>
  <c r="M100" i="9"/>
  <c r="W65" i="2"/>
  <c r="O100" i="9" s="1"/>
  <c r="X61" i="2"/>
  <c r="Q96" i="9" s="1"/>
  <c r="M96" i="9"/>
  <c r="W61" i="2"/>
  <c r="O96" i="9" s="1"/>
  <c r="X57" i="2"/>
  <c r="Q92" i="9" s="1"/>
  <c r="M92" i="9"/>
  <c r="W57" i="2"/>
  <c r="O92" i="9" s="1"/>
  <c r="L201" i="4"/>
  <c r="L197" i="4"/>
  <c r="L193" i="4"/>
  <c r="L189" i="4"/>
  <c r="L185" i="4"/>
  <c r="L181" i="4"/>
  <c r="F202" i="4"/>
  <c r="F295" i="9"/>
  <c r="F198" i="4"/>
  <c r="F194" i="4"/>
  <c r="F190" i="4"/>
  <c r="F186" i="4"/>
  <c r="F182" i="4"/>
  <c r="F178" i="4"/>
  <c r="F271" i="9"/>
  <c r="L199" i="4"/>
  <c r="L195" i="4"/>
  <c r="L191" i="4"/>
  <c r="L187" i="4"/>
  <c r="L183" i="4"/>
  <c r="L179" i="4"/>
  <c r="F200" i="4"/>
  <c r="F196" i="4"/>
  <c r="F192" i="4"/>
  <c r="F188" i="4"/>
  <c r="F184" i="4"/>
  <c r="F180" i="4"/>
  <c r="V34" i="2"/>
  <c r="V28" i="2"/>
  <c r="V21" i="2"/>
  <c r="V13" i="2"/>
  <c r="V5" i="2"/>
  <c r="V23" i="2"/>
  <c r="V15" i="2"/>
  <c r="V7" i="2"/>
  <c r="V41" i="2"/>
  <c r="V33" i="2"/>
  <c r="V43" i="2"/>
  <c r="V35" i="2"/>
  <c r="V25" i="2"/>
  <c r="V17" i="2"/>
  <c r="V9" i="2"/>
  <c r="V27" i="2"/>
  <c r="V19" i="2"/>
  <c r="V11" i="2"/>
  <c r="V45" i="2"/>
  <c r="V37" i="2"/>
  <c r="V29" i="2"/>
  <c r="V39" i="2"/>
  <c r="V31" i="2"/>
  <c r="E133" i="4"/>
  <c r="E129" i="4"/>
  <c r="E125" i="4"/>
  <c r="E121" i="4"/>
  <c r="E117" i="4"/>
  <c r="E113" i="4"/>
  <c r="E132" i="4"/>
  <c r="E128" i="4"/>
  <c r="E124" i="4"/>
  <c r="E120" i="4"/>
  <c r="E116" i="4"/>
  <c r="E112" i="4"/>
  <c r="E135" i="4"/>
  <c r="E131" i="4"/>
  <c r="E127" i="4"/>
  <c r="E123" i="4"/>
  <c r="E119" i="4"/>
  <c r="E115" i="4"/>
  <c r="E134" i="4"/>
  <c r="E130" i="4"/>
  <c r="E126" i="4"/>
  <c r="E122" i="4"/>
  <c r="E118" i="4"/>
  <c r="E114" i="4"/>
  <c r="E111" i="4"/>
  <c r="F4" i="2"/>
  <c r="X54" i="2" l="1"/>
  <c r="M88" i="9"/>
  <c r="X55" i="2"/>
  <c r="W46" i="2"/>
  <c r="M91" i="9"/>
  <c r="W55" i="2"/>
  <c r="M90" i="9"/>
  <c r="W53" i="2"/>
  <c r="D131" i="9"/>
  <c r="O90" i="4"/>
  <c r="D125" i="9"/>
  <c r="O94" i="4"/>
  <c r="O77" i="4"/>
  <c r="O92" i="4"/>
  <c r="X48" i="2"/>
  <c r="X50" i="2"/>
  <c r="E86" i="4"/>
  <c r="E84" i="4"/>
  <c r="D137" i="9"/>
  <c r="D89" i="9"/>
  <c r="W3" i="2"/>
  <c r="X53" i="2"/>
  <c r="B335" i="9"/>
  <c r="B212" i="4"/>
  <c r="B214" i="9"/>
  <c r="E214" i="9" s="1"/>
  <c r="B245" i="4"/>
  <c r="B393" i="9"/>
  <c r="X89" i="2"/>
  <c r="Q124" i="9" s="1"/>
  <c r="M124" i="9"/>
  <c r="W89" i="2"/>
  <c r="O124" i="9" s="1"/>
  <c r="X87" i="2"/>
  <c r="Q122" i="9" s="1"/>
  <c r="M122" i="9"/>
  <c r="W87" i="2"/>
  <c r="O122" i="9" s="1"/>
  <c r="L443" i="9"/>
  <c r="E392" i="9"/>
  <c r="L385" i="9"/>
  <c r="K24" i="9" s="1"/>
  <c r="L269" i="4"/>
  <c r="J24" i="4" s="1"/>
  <c r="L236" i="4"/>
  <c r="J23" i="4" s="1"/>
  <c r="V6" i="2"/>
  <c r="E71" i="4"/>
  <c r="X3" i="2"/>
  <c r="D88" i="9"/>
  <c r="W4" i="2"/>
  <c r="X4" i="2"/>
  <c r="O89" i="4"/>
  <c r="X46" i="2"/>
  <c r="M95" i="9"/>
  <c r="W82" i="2"/>
  <c r="O117" i="9" s="1"/>
  <c r="O95" i="4"/>
  <c r="X62" i="2"/>
  <c r="Q97" i="9" s="1"/>
  <c r="L203" i="4"/>
  <c r="J22" i="4" s="1"/>
  <c r="M111" i="9"/>
  <c r="W64" i="2"/>
  <c r="O99" i="9" s="1"/>
  <c r="X92" i="2"/>
  <c r="Q127" i="9" s="1"/>
  <c r="W94" i="2"/>
  <c r="O129" i="9" s="1"/>
  <c r="X56" i="2"/>
  <c r="W74" i="2"/>
  <c r="O109" i="9" s="1"/>
  <c r="W90" i="2"/>
  <c r="O125" i="9" s="1"/>
  <c r="X98" i="2"/>
  <c r="Q133" i="9" s="1"/>
  <c r="M89" i="9"/>
  <c r="X84" i="2"/>
  <c r="Q119" i="9" s="1"/>
  <c r="X100" i="2"/>
  <c r="Q135" i="9" s="1"/>
  <c r="W68" i="2"/>
  <c r="O103" i="9" s="1"/>
  <c r="B272" i="9"/>
  <c r="E272" i="9" s="1"/>
  <c r="B154" i="9"/>
  <c r="B179" i="4"/>
  <c r="E179" i="4" s="1"/>
  <c r="B146" i="4"/>
  <c r="E146" i="4" s="1"/>
  <c r="C112" i="4"/>
  <c r="L322" i="9"/>
  <c r="K23" i="9" s="1"/>
  <c r="L264" i="9"/>
  <c r="K22" i="9" s="1"/>
  <c r="X60" i="2"/>
  <c r="Q95" i="9" s="1"/>
  <c r="W56" i="2"/>
  <c r="X64" i="2"/>
  <c r="Q99" i="9" s="1"/>
  <c r="X74" i="2"/>
  <c r="Q109" i="9" s="1"/>
  <c r="X82" i="2"/>
  <c r="Q117" i="9" s="1"/>
  <c r="X90" i="2"/>
  <c r="Q125" i="9" s="1"/>
  <c r="W98" i="2"/>
  <c r="O133" i="9" s="1"/>
  <c r="W62" i="2"/>
  <c r="O97" i="9" s="1"/>
  <c r="X68" i="2"/>
  <c r="Q103" i="9" s="1"/>
  <c r="W84" i="2"/>
  <c r="O119" i="9" s="1"/>
  <c r="W92" i="2"/>
  <c r="O127" i="9" s="1"/>
  <c r="W100" i="2"/>
  <c r="O135" i="9" s="1"/>
  <c r="D135" i="9"/>
  <c r="W78" i="2"/>
  <c r="O113" i="9" s="1"/>
  <c r="W88" i="2"/>
  <c r="O123" i="9" s="1"/>
  <c r="X70" i="2"/>
  <c r="Q105" i="9" s="1"/>
  <c r="X86" i="2"/>
  <c r="Q121" i="9" s="1"/>
  <c r="X102" i="2"/>
  <c r="Q137" i="9" s="1"/>
  <c r="X96" i="2"/>
  <c r="Q131" i="9" s="1"/>
  <c r="O93" i="4"/>
  <c r="W54" i="2"/>
  <c r="W76" i="2"/>
  <c r="O111" i="9" s="1"/>
  <c r="R111" i="9" s="1"/>
  <c r="W50" i="2"/>
  <c r="W60" i="2"/>
  <c r="O95" i="9" s="1"/>
  <c r="W70" i="2"/>
  <c r="O105" i="9" s="1"/>
  <c r="X78" i="2"/>
  <c r="Q113" i="9" s="1"/>
  <c r="W86" i="2"/>
  <c r="O121" i="9" s="1"/>
  <c r="X94" i="2"/>
  <c r="Q129" i="9" s="1"/>
  <c r="W102" i="2"/>
  <c r="O137" i="9" s="1"/>
  <c r="M93" i="9"/>
  <c r="M101" i="9"/>
  <c r="X88" i="2"/>
  <c r="Q123" i="9" s="1"/>
  <c r="W96" i="2"/>
  <c r="O131" i="9" s="1"/>
  <c r="O91" i="4"/>
  <c r="W58" i="2"/>
  <c r="O93" i="9" s="1"/>
  <c r="R93" i="9" s="1"/>
  <c r="W66" i="2"/>
  <c r="O101" i="9" s="1"/>
  <c r="R101" i="9" s="1"/>
  <c r="M107" i="9"/>
  <c r="M115" i="9"/>
  <c r="W52" i="2"/>
  <c r="W72" i="2"/>
  <c r="O107" i="9" s="1"/>
  <c r="R107" i="9" s="1"/>
  <c r="W80" i="2"/>
  <c r="O115" i="9" s="1"/>
  <c r="R115" i="9" s="1"/>
  <c r="D133" i="9"/>
  <c r="X52" i="2"/>
  <c r="B89" i="9"/>
  <c r="C72" i="4"/>
  <c r="W48" i="2"/>
  <c r="R96" i="9"/>
  <c r="R104" i="9"/>
  <c r="R116" i="9"/>
  <c r="R132" i="9"/>
  <c r="R98" i="9"/>
  <c r="R106" i="9"/>
  <c r="R110" i="9"/>
  <c r="R118" i="9"/>
  <c r="R126" i="9"/>
  <c r="R134" i="9"/>
  <c r="X49" i="2"/>
  <c r="D134" i="9"/>
  <c r="W49" i="2"/>
  <c r="R92" i="9"/>
  <c r="R100" i="9"/>
  <c r="R108" i="9"/>
  <c r="R112" i="9"/>
  <c r="R120" i="9"/>
  <c r="R128" i="9"/>
  <c r="R136" i="9"/>
  <c r="R94" i="9"/>
  <c r="R102" i="9"/>
  <c r="R114" i="9"/>
  <c r="R130" i="9"/>
  <c r="X47" i="2"/>
  <c r="D132" i="9"/>
  <c r="W47" i="2"/>
  <c r="X51" i="2"/>
  <c r="D136" i="9"/>
  <c r="W51" i="2"/>
  <c r="W39" i="2"/>
  <c r="D124" i="9"/>
  <c r="W11" i="2"/>
  <c r="D96" i="9"/>
  <c r="W17" i="2"/>
  <c r="D102" i="9"/>
  <c r="W35" i="2"/>
  <c r="D120" i="9"/>
  <c r="W7" i="2"/>
  <c r="D92" i="9"/>
  <c r="W13" i="2"/>
  <c r="D98" i="9"/>
  <c r="W28" i="2"/>
  <c r="D113" i="9"/>
  <c r="W31" i="2"/>
  <c r="D116" i="9"/>
  <c r="W29" i="2"/>
  <c r="D114" i="9"/>
  <c r="W45" i="2"/>
  <c r="D130" i="9"/>
  <c r="W19" i="2"/>
  <c r="D104" i="9"/>
  <c r="W9" i="2"/>
  <c r="D94" i="9"/>
  <c r="W25" i="2"/>
  <c r="D110" i="9"/>
  <c r="W43" i="2"/>
  <c r="D128" i="9"/>
  <c r="W41" i="2"/>
  <c r="D126" i="9"/>
  <c r="W15" i="2"/>
  <c r="D100" i="9"/>
  <c r="W5" i="2"/>
  <c r="D90" i="9"/>
  <c r="W21" i="2"/>
  <c r="D106" i="9"/>
  <c r="W38" i="2"/>
  <c r="D123" i="9"/>
  <c r="W10" i="2"/>
  <c r="D95" i="9"/>
  <c r="W26" i="2"/>
  <c r="D111" i="9"/>
  <c r="W16" i="2"/>
  <c r="D101" i="9"/>
  <c r="W34" i="2"/>
  <c r="D119" i="9"/>
  <c r="W36" i="2"/>
  <c r="D121" i="9"/>
  <c r="W22" i="2"/>
  <c r="D107" i="9"/>
  <c r="W20" i="2"/>
  <c r="D105" i="9"/>
  <c r="W37" i="2"/>
  <c r="D122" i="9"/>
  <c r="W27" i="2"/>
  <c r="D112" i="9"/>
  <c r="W33" i="2"/>
  <c r="D118" i="9"/>
  <c r="W23" i="2"/>
  <c r="D108" i="9"/>
  <c r="W30" i="2"/>
  <c r="D115" i="9"/>
  <c r="W32" i="2"/>
  <c r="D117" i="9"/>
  <c r="W18" i="2"/>
  <c r="D103" i="9"/>
  <c r="W8" i="2"/>
  <c r="D93" i="9"/>
  <c r="W24" i="2"/>
  <c r="D109" i="9"/>
  <c r="W42" i="2"/>
  <c r="D127" i="9"/>
  <c r="W44" i="2"/>
  <c r="D129" i="9"/>
  <c r="W14" i="2"/>
  <c r="D99" i="9"/>
  <c r="W12" i="2"/>
  <c r="D97" i="9"/>
  <c r="H138" i="4"/>
  <c r="J20" i="4" s="1"/>
  <c r="L170" i="4"/>
  <c r="E88" i="4"/>
  <c r="O81" i="4"/>
  <c r="E78" i="4"/>
  <c r="E90" i="4"/>
  <c r="O83" i="4"/>
  <c r="W40" i="2"/>
  <c r="O79" i="4"/>
  <c r="E94" i="4"/>
  <c r="X38" i="2"/>
  <c r="X40" i="2"/>
  <c r="X10" i="2"/>
  <c r="X20" i="2"/>
  <c r="X30" i="2"/>
  <c r="X32" i="2"/>
  <c r="X18" i="2"/>
  <c r="X8" i="2"/>
  <c r="X44" i="2"/>
  <c r="X14" i="2"/>
  <c r="X12" i="2"/>
  <c r="X31" i="2"/>
  <c r="X29" i="2"/>
  <c r="X45" i="2"/>
  <c r="X19" i="2"/>
  <c r="X9" i="2"/>
  <c r="X25" i="2"/>
  <c r="X43" i="2"/>
  <c r="X41" i="2"/>
  <c r="X15" i="2"/>
  <c r="X5" i="2"/>
  <c r="X21" i="2"/>
  <c r="X28" i="2"/>
  <c r="X24" i="2"/>
  <c r="X42" i="2"/>
  <c r="X39" i="2"/>
  <c r="X37" i="2"/>
  <c r="X11" i="2"/>
  <c r="X27" i="2"/>
  <c r="X17" i="2"/>
  <c r="X35" i="2"/>
  <c r="X33" i="2"/>
  <c r="X7" i="2"/>
  <c r="X23" i="2"/>
  <c r="X13" i="2"/>
  <c r="X26" i="2"/>
  <c r="X16" i="2"/>
  <c r="X34" i="2"/>
  <c r="X36" i="2"/>
  <c r="X22" i="2"/>
  <c r="E92" i="4"/>
  <c r="E80" i="4"/>
  <c r="O71" i="4"/>
  <c r="O87" i="4"/>
  <c r="O73" i="4"/>
  <c r="O75" i="4"/>
  <c r="E82" i="4"/>
  <c r="O85" i="4"/>
  <c r="O82" i="4"/>
  <c r="O80" i="4"/>
  <c r="E79" i="4"/>
  <c r="E95" i="4"/>
  <c r="E85" i="4"/>
  <c r="O78" i="4"/>
  <c r="O76" i="4"/>
  <c r="E75" i="4"/>
  <c r="E91" i="4"/>
  <c r="E81" i="4"/>
  <c r="O74" i="4"/>
  <c r="O72" i="4"/>
  <c r="O88" i="4"/>
  <c r="E87" i="4"/>
  <c r="E77" i="4"/>
  <c r="E93" i="4"/>
  <c r="O86" i="4"/>
  <c r="O84" i="4"/>
  <c r="E83" i="4"/>
  <c r="E73" i="4"/>
  <c r="E89" i="4"/>
  <c r="E72" i="4"/>
  <c r="E76" i="4"/>
  <c r="F5" i="2"/>
  <c r="F131" i="9" l="1"/>
  <c r="O91" i="9"/>
  <c r="Q91" i="9"/>
  <c r="S91" i="4"/>
  <c r="O88" i="9"/>
  <c r="Q90" i="9"/>
  <c r="Q88" i="9"/>
  <c r="S93" i="4"/>
  <c r="G71" i="4"/>
  <c r="O90" i="9"/>
  <c r="Q89" i="4"/>
  <c r="O89" i="9"/>
  <c r="Q89" i="9"/>
  <c r="H122" i="9"/>
  <c r="S84" i="4"/>
  <c r="F128" i="9"/>
  <c r="H117" i="9"/>
  <c r="H114" i="9"/>
  <c r="H115" i="9"/>
  <c r="Q77" i="4"/>
  <c r="H133" i="9"/>
  <c r="F130" i="9"/>
  <c r="H119" i="9"/>
  <c r="S88" i="4"/>
  <c r="F125" i="9"/>
  <c r="H112" i="9"/>
  <c r="F115" i="9"/>
  <c r="F122" i="9"/>
  <c r="F123" i="9"/>
  <c r="F126" i="9"/>
  <c r="F113" i="9"/>
  <c r="H111" i="9"/>
  <c r="H116" i="9"/>
  <c r="H124" i="9"/>
  <c r="S86" i="4"/>
  <c r="H125" i="9"/>
  <c r="F135" i="9"/>
  <c r="H131" i="9"/>
  <c r="F118" i="9"/>
  <c r="F111" i="9"/>
  <c r="F114" i="9"/>
  <c r="Q82" i="4"/>
  <c r="F133" i="9"/>
  <c r="H118" i="9"/>
  <c r="H127" i="9"/>
  <c r="H129" i="9"/>
  <c r="H123" i="9"/>
  <c r="F129" i="9"/>
  <c r="H121" i="9"/>
  <c r="H120" i="9"/>
  <c r="H113" i="9"/>
  <c r="F127" i="9"/>
  <c r="F117" i="9"/>
  <c r="F112" i="9"/>
  <c r="F121" i="9"/>
  <c r="F116" i="9"/>
  <c r="F120" i="9"/>
  <c r="H135" i="9"/>
  <c r="H102" i="9"/>
  <c r="H106" i="9"/>
  <c r="H107" i="9"/>
  <c r="F104" i="9"/>
  <c r="F102" i="9"/>
  <c r="H104" i="9"/>
  <c r="F100" i="9"/>
  <c r="H101" i="9"/>
  <c r="F109" i="9"/>
  <c r="H100" i="9"/>
  <c r="H105" i="9"/>
  <c r="H109" i="9"/>
  <c r="F99" i="9"/>
  <c r="F108" i="9"/>
  <c r="F105" i="9"/>
  <c r="F101" i="9"/>
  <c r="F106" i="9"/>
  <c r="F98" i="9"/>
  <c r="H103" i="9"/>
  <c r="H98" i="9"/>
  <c r="H108" i="9"/>
  <c r="H99" i="9"/>
  <c r="H110" i="9"/>
  <c r="F103" i="9"/>
  <c r="F107" i="9"/>
  <c r="F110" i="9"/>
  <c r="H95" i="9"/>
  <c r="F93" i="9"/>
  <c r="F96" i="9"/>
  <c r="H97" i="9"/>
  <c r="F90" i="9"/>
  <c r="H93" i="9"/>
  <c r="H96" i="9"/>
  <c r="H92" i="9"/>
  <c r="F95" i="9"/>
  <c r="D91" i="9"/>
  <c r="F92" i="9"/>
  <c r="H94" i="9"/>
  <c r="F94" i="9"/>
  <c r="H90" i="9"/>
  <c r="F97" i="9"/>
  <c r="F137" i="9"/>
  <c r="H137" i="9"/>
  <c r="I71" i="4"/>
  <c r="F88" i="9"/>
  <c r="H89" i="9"/>
  <c r="F89" i="9"/>
  <c r="B215" i="9"/>
  <c r="E215" i="9" s="1"/>
  <c r="B336" i="9"/>
  <c r="B213" i="4"/>
  <c r="R117" i="9"/>
  <c r="B394" i="9"/>
  <c r="B246" i="4"/>
  <c r="R124" i="9"/>
  <c r="R122" i="9"/>
  <c r="K25" i="9"/>
  <c r="W6" i="2"/>
  <c r="X6" i="2"/>
  <c r="E74" i="4"/>
  <c r="H88" i="9"/>
  <c r="S89" i="4"/>
  <c r="G72" i="4"/>
  <c r="I72" i="4"/>
  <c r="R95" i="9"/>
  <c r="R127" i="9"/>
  <c r="R119" i="9"/>
  <c r="Q93" i="4"/>
  <c r="F124" i="9"/>
  <c r="J21" i="4"/>
  <c r="I73" i="4"/>
  <c r="I93" i="4"/>
  <c r="I83" i="4"/>
  <c r="I89" i="4"/>
  <c r="I77" i="4"/>
  <c r="I87" i="4"/>
  <c r="R109" i="9"/>
  <c r="Q74" i="4"/>
  <c r="G81" i="4"/>
  <c r="R105" i="9"/>
  <c r="R97" i="9"/>
  <c r="R135" i="9"/>
  <c r="R125" i="9"/>
  <c r="G89" i="4"/>
  <c r="G73" i="4"/>
  <c r="G83" i="4"/>
  <c r="Q84" i="4"/>
  <c r="Q86" i="4"/>
  <c r="G93" i="4"/>
  <c r="G77" i="4"/>
  <c r="G87" i="4"/>
  <c r="Q88" i="4"/>
  <c r="Q72" i="4"/>
  <c r="R99" i="9"/>
  <c r="R133" i="9"/>
  <c r="Q78" i="4"/>
  <c r="G85" i="4"/>
  <c r="R129" i="9"/>
  <c r="R103" i="9"/>
  <c r="G75" i="4"/>
  <c r="G79" i="4"/>
  <c r="R131" i="9"/>
  <c r="G90" i="4"/>
  <c r="G91" i="4"/>
  <c r="Q76" i="4"/>
  <c r="G95" i="4"/>
  <c r="Q80" i="4"/>
  <c r="B273" i="9"/>
  <c r="E273" i="9" s="1"/>
  <c r="B155" i="9"/>
  <c r="B180" i="4"/>
  <c r="E180" i="4" s="1"/>
  <c r="B147" i="4"/>
  <c r="E147" i="4" s="1"/>
  <c r="C113" i="4"/>
  <c r="G80" i="4"/>
  <c r="Q95" i="4"/>
  <c r="R137" i="9"/>
  <c r="S95" i="4"/>
  <c r="F119" i="9"/>
  <c r="R113" i="9"/>
  <c r="R123" i="9"/>
  <c r="Q91" i="4"/>
  <c r="G94" i="4"/>
  <c r="R121" i="9"/>
  <c r="G76" i="4"/>
  <c r="Q81" i="4"/>
  <c r="Q87" i="4"/>
  <c r="Q85" i="4"/>
  <c r="Q79" i="4"/>
  <c r="G84" i="4"/>
  <c r="G78" i="4"/>
  <c r="Q71" i="4"/>
  <c r="G92" i="4"/>
  <c r="I76" i="4"/>
  <c r="G86" i="4"/>
  <c r="Q75" i="4"/>
  <c r="Q73" i="4"/>
  <c r="G88" i="4"/>
  <c r="G82" i="4"/>
  <c r="B90" i="9"/>
  <c r="C73" i="4"/>
  <c r="F136" i="9"/>
  <c r="Q94" i="4"/>
  <c r="H136" i="9"/>
  <c r="S94" i="4"/>
  <c r="F132" i="9"/>
  <c r="Q90" i="4"/>
  <c r="H132" i="9"/>
  <c r="S90" i="4"/>
  <c r="F134" i="9"/>
  <c r="Q92" i="4"/>
  <c r="H134" i="9"/>
  <c r="S92" i="4"/>
  <c r="H128" i="9"/>
  <c r="H130" i="9"/>
  <c r="H126" i="9"/>
  <c r="I90" i="4"/>
  <c r="I84" i="4"/>
  <c r="I75" i="4"/>
  <c r="I95" i="4"/>
  <c r="S80" i="4"/>
  <c r="S71" i="4"/>
  <c r="S72" i="4"/>
  <c r="I80" i="4"/>
  <c r="I82" i="4"/>
  <c r="I86" i="4"/>
  <c r="S73" i="4"/>
  <c r="S83" i="4"/>
  <c r="S77" i="4"/>
  <c r="I94" i="4"/>
  <c r="I91" i="4"/>
  <c r="S76" i="4"/>
  <c r="I85" i="4"/>
  <c r="I79" i="4"/>
  <c r="S82" i="4"/>
  <c r="I92" i="4"/>
  <c r="S74" i="4"/>
  <c r="S87" i="4"/>
  <c r="I78" i="4"/>
  <c r="S81" i="4"/>
  <c r="S79" i="4"/>
  <c r="I81" i="4"/>
  <c r="S78" i="4"/>
  <c r="S85" i="4"/>
  <c r="S75" i="4"/>
  <c r="I88" i="4"/>
  <c r="Q83" i="4"/>
  <c r="F6" i="2"/>
  <c r="I131" i="9" l="1"/>
  <c r="R90" i="9"/>
  <c r="R91" i="9"/>
  <c r="I113" i="9"/>
  <c r="R88" i="9"/>
  <c r="T91" i="4"/>
  <c r="T93" i="4"/>
  <c r="J71" i="4"/>
  <c r="R89" i="9"/>
  <c r="T89" i="4"/>
  <c r="I101" i="9"/>
  <c r="I115" i="9"/>
  <c r="I102" i="9"/>
  <c r="I111" i="9"/>
  <c r="I95" i="9"/>
  <c r="I112" i="9"/>
  <c r="I105" i="9"/>
  <c r="I117" i="9"/>
  <c r="I121" i="9"/>
  <c r="T86" i="4"/>
  <c r="I119" i="9"/>
  <c r="T84" i="4"/>
  <c r="I123" i="9"/>
  <c r="I126" i="9"/>
  <c r="I124" i="9"/>
  <c r="I98" i="9"/>
  <c r="I129" i="9"/>
  <c r="I118" i="9"/>
  <c r="I122" i="9"/>
  <c r="I120" i="9"/>
  <c r="I114" i="9"/>
  <c r="T82" i="4"/>
  <c r="I135" i="9"/>
  <c r="I130" i="9"/>
  <c r="I100" i="9"/>
  <c r="I125" i="9"/>
  <c r="I128" i="9"/>
  <c r="I110" i="9"/>
  <c r="I116" i="9"/>
  <c r="I127" i="9"/>
  <c r="T88" i="4"/>
  <c r="T77" i="4"/>
  <c r="I133" i="9"/>
  <c r="I103" i="9"/>
  <c r="I104" i="9"/>
  <c r="I107" i="9"/>
  <c r="I108" i="9"/>
  <c r="I106" i="9"/>
  <c r="I109" i="9"/>
  <c r="I137" i="9"/>
  <c r="I99" i="9"/>
  <c r="I93" i="9"/>
  <c r="I90" i="9"/>
  <c r="I94" i="9"/>
  <c r="I92" i="9"/>
  <c r="I96" i="9"/>
  <c r="I97" i="9"/>
  <c r="F91" i="9"/>
  <c r="F140" i="9" s="1"/>
  <c r="K19" i="9" s="1"/>
  <c r="H91" i="9"/>
  <c r="F141" i="9" s="1"/>
  <c r="K20" i="9" s="1"/>
  <c r="I89" i="9"/>
  <c r="I88" i="9"/>
  <c r="B216" i="9"/>
  <c r="E216" i="9" s="1"/>
  <c r="B337" i="9"/>
  <c r="B214" i="4"/>
  <c r="B247" i="4"/>
  <c r="B395" i="9"/>
  <c r="G74" i="4"/>
  <c r="S98" i="4" s="1"/>
  <c r="I74" i="4"/>
  <c r="S99" i="4" s="1"/>
  <c r="J72" i="4"/>
  <c r="T74" i="4"/>
  <c r="J81" i="4"/>
  <c r="J73" i="4"/>
  <c r="J93" i="4"/>
  <c r="J89" i="4"/>
  <c r="J77" i="4"/>
  <c r="J87" i="4"/>
  <c r="J83" i="4"/>
  <c r="I134" i="9"/>
  <c r="J90" i="4"/>
  <c r="I132" i="9"/>
  <c r="I136" i="9"/>
  <c r="T78" i="4"/>
  <c r="T76" i="4"/>
  <c r="T92" i="4"/>
  <c r="T90" i="4"/>
  <c r="T94" i="4"/>
  <c r="T95" i="4"/>
  <c r="J79" i="4"/>
  <c r="T72" i="4"/>
  <c r="J91" i="4"/>
  <c r="J85" i="4"/>
  <c r="J75" i="4"/>
  <c r="T80" i="4"/>
  <c r="J95" i="4"/>
  <c r="B274" i="9"/>
  <c r="E274" i="9" s="1"/>
  <c r="B156" i="9"/>
  <c r="B181" i="4"/>
  <c r="E181" i="4" s="1"/>
  <c r="B148" i="4"/>
  <c r="E148" i="4" s="1"/>
  <c r="C114" i="4"/>
  <c r="J80" i="4"/>
  <c r="T75" i="4"/>
  <c r="T79" i="4"/>
  <c r="T81" i="4"/>
  <c r="J94" i="4"/>
  <c r="J86" i="4"/>
  <c r="T87" i="4"/>
  <c r="J92" i="4"/>
  <c r="T71" i="4"/>
  <c r="J84" i="4"/>
  <c r="J76" i="4"/>
  <c r="T73" i="4"/>
  <c r="J82" i="4"/>
  <c r="J78" i="4"/>
  <c r="J88" i="4"/>
  <c r="T85" i="4"/>
  <c r="B91" i="9"/>
  <c r="C74" i="4"/>
  <c r="T83" i="4"/>
  <c r="F7" i="2"/>
  <c r="I91" i="9" l="1"/>
  <c r="B217" i="9"/>
  <c r="E217" i="9" s="1"/>
  <c r="B215" i="4"/>
  <c r="B338" i="9"/>
  <c r="B248" i="4"/>
  <c r="B396" i="9"/>
  <c r="J74" i="4"/>
  <c r="B275" i="9"/>
  <c r="E275" i="9" s="1"/>
  <c r="B157" i="9"/>
  <c r="B182" i="4"/>
  <c r="E182" i="4" s="1"/>
  <c r="B149" i="4"/>
  <c r="E149" i="4" s="1"/>
  <c r="C115" i="4"/>
  <c r="B92" i="9"/>
  <c r="C75" i="4"/>
  <c r="F142" i="9"/>
  <c r="F8" i="2"/>
  <c r="B339" i="9" l="1"/>
  <c r="B218" i="9"/>
  <c r="E218" i="9" s="1"/>
  <c r="B216" i="4"/>
  <c r="B249" i="4"/>
  <c r="B397" i="9"/>
  <c r="B276" i="9"/>
  <c r="E276" i="9" s="1"/>
  <c r="B158" i="9"/>
  <c r="B183" i="4"/>
  <c r="E183" i="4" s="1"/>
  <c r="B150" i="4"/>
  <c r="E150" i="4" s="1"/>
  <c r="C116" i="4"/>
  <c r="B93" i="9"/>
  <c r="C76" i="4"/>
  <c r="F9" i="2"/>
  <c r="B340" i="9" l="1"/>
  <c r="B217" i="4"/>
  <c r="B219" i="9"/>
  <c r="E219" i="9" s="1"/>
  <c r="B398" i="9"/>
  <c r="B250" i="4"/>
  <c r="B277" i="9"/>
  <c r="E277" i="9" s="1"/>
  <c r="B159" i="9"/>
  <c r="B184" i="4"/>
  <c r="E184" i="4" s="1"/>
  <c r="B151" i="4"/>
  <c r="E151" i="4" s="1"/>
  <c r="C117" i="4"/>
  <c r="B94" i="9"/>
  <c r="C77" i="4"/>
  <c r="F10" i="2"/>
  <c r="J19" i="4"/>
  <c r="B220" i="9" l="1"/>
  <c r="E220" i="9" s="1"/>
  <c r="B341" i="9"/>
  <c r="B218" i="4"/>
  <c r="B399" i="9"/>
  <c r="B251" i="4"/>
  <c r="B278" i="9"/>
  <c r="E278" i="9" s="1"/>
  <c r="B160" i="9"/>
  <c r="B185" i="4"/>
  <c r="E185" i="4" s="1"/>
  <c r="B152" i="4"/>
  <c r="E152" i="4" s="1"/>
  <c r="C118" i="4"/>
  <c r="B95" i="9"/>
  <c r="C78" i="4"/>
  <c r="F11" i="2"/>
  <c r="S100" i="4"/>
  <c r="B219" i="4" l="1"/>
  <c r="B221" i="9"/>
  <c r="E221" i="9" s="1"/>
  <c r="B342" i="9"/>
  <c r="B252" i="4"/>
  <c r="B400" i="9"/>
  <c r="B279" i="9"/>
  <c r="E279" i="9" s="1"/>
  <c r="B161" i="9"/>
  <c r="B186" i="4"/>
  <c r="E186" i="4" s="1"/>
  <c r="B153" i="4"/>
  <c r="E153" i="4" s="1"/>
  <c r="C119" i="4"/>
  <c r="B96" i="9"/>
  <c r="C79" i="4"/>
  <c r="F12" i="2"/>
  <c r="J18" i="4"/>
  <c r="J25" i="4" l="1"/>
  <c r="B343" i="9"/>
  <c r="B220" i="4"/>
  <c r="B222" i="9"/>
  <c r="E222" i="9" s="1"/>
  <c r="B253" i="4"/>
  <c r="B401" i="9"/>
  <c r="B280" i="9"/>
  <c r="E280" i="9" s="1"/>
  <c r="B162" i="9"/>
  <c r="B187" i="4"/>
  <c r="E187" i="4" s="1"/>
  <c r="B154" i="4"/>
  <c r="E154" i="4" s="1"/>
  <c r="C120" i="4"/>
  <c r="B97" i="9"/>
  <c r="C80" i="4"/>
  <c r="F13" i="2"/>
  <c r="J27" i="4" l="1"/>
  <c r="B223" i="9"/>
  <c r="E223" i="9" s="1"/>
  <c r="B344" i="9"/>
  <c r="B221" i="4"/>
  <c r="B402" i="9"/>
  <c r="B254" i="4"/>
  <c r="B281" i="9"/>
  <c r="E281" i="9" s="1"/>
  <c r="B163" i="9"/>
  <c r="B188" i="4"/>
  <c r="E188" i="4" s="1"/>
  <c r="B155" i="4"/>
  <c r="E155" i="4" s="1"/>
  <c r="C121" i="4"/>
  <c r="B98" i="9"/>
  <c r="C81" i="4"/>
  <c r="F14" i="2"/>
  <c r="B224" i="9" l="1"/>
  <c r="E224" i="9" s="1"/>
  <c r="B345" i="9"/>
  <c r="B222" i="4"/>
  <c r="B255" i="4"/>
  <c r="B403" i="9"/>
  <c r="B282" i="9"/>
  <c r="E282" i="9" s="1"/>
  <c r="B164" i="9"/>
  <c r="B189" i="4"/>
  <c r="E189" i="4" s="1"/>
  <c r="B156" i="4"/>
  <c r="E156" i="4" s="1"/>
  <c r="C122" i="4"/>
  <c r="B99" i="9"/>
  <c r="C82" i="4"/>
  <c r="F15" i="2"/>
  <c r="B225" i="9" l="1"/>
  <c r="E225" i="9" s="1"/>
  <c r="B346" i="9"/>
  <c r="B223" i="4"/>
  <c r="B256" i="4"/>
  <c r="B404" i="9"/>
  <c r="B283" i="9"/>
  <c r="E283" i="9" s="1"/>
  <c r="B165" i="9"/>
  <c r="B190" i="4"/>
  <c r="E190" i="4" s="1"/>
  <c r="B157" i="4"/>
  <c r="E157" i="4" s="1"/>
  <c r="C123" i="4"/>
  <c r="B100" i="9"/>
  <c r="C83" i="4"/>
  <c r="F16" i="2"/>
  <c r="B224" i="4" l="1"/>
  <c r="B226" i="9"/>
  <c r="E226" i="9" s="1"/>
  <c r="B347" i="9"/>
  <c r="B405" i="9"/>
  <c r="B257" i="4"/>
  <c r="B284" i="9"/>
  <c r="E284" i="9" s="1"/>
  <c r="B166" i="9"/>
  <c r="B191" i="4"/>
  <c r="E191" i="4" s="1"/>
  <c r="B158" i="4"/>
  <c r="E158" i="4" s="1"/>
  <c r="C124" i="4"/>
  <c r="B101" i="9"/>
  <c r="C84" i="4"/>
  <c r="F17" i="2"/>
  <c r="B227" i="9" l="1"/>
  <c r="E227" i="9" s="1"/>
  <c r="B348" i="9"/>
  <c r="B225" i="4"/>
  <c r="B406" i="9"/>
  <c r="B258" i="4"/>
  <c r="B285" i="9"/>
  <c r="E285" i="9" s="1"/>
  <c r="B167" i="9"/>
  <c r="B192" i="4"/>
  <c r="E192" i="4" s="1"/>
  <c r="B159" i="4"/>
  <c r="E159" i="4" s="1"/>
  <c r="C125" i="4"/>
  <c r="B102" i="9"/>
  <c r="C85" i="4"/>
  <c r="F18" i="2"/>
  <c r="B349" i="9" l="1"/>
  <c r="B228" i="9"/>
  <c r="E228" i="9" s="1"/>
  <c r="B226" i="4"/>
  <c r="B407" i="9"/>
  <c r="B259" i="4"/>
  <c r="B286" i="9"/>
  <c r="E286" i="9" s="1"/>
  <c r="B168" i="9"/>
  <c r="B193" i="4"/>
  <c r="E193" i="4" s="1"/>
  <c r="B160" i="4"/>
  <c r="E160" i="4" s="1"/>
  <c r="C126" i="4"/>
  <c r="B103" i="9"/>
  <c r="C86" i="4"/>
  <c r="F19" i="2"/>
  <c r="B227" i="4" l="1"/>
  <c r="B350" i="9"/>
  <c r="B229" i="9"/>
  <c r="E229" i="9" s="1"/>
  <c r="B260" i="4"/>
  <c r="B408" i="9"/>
  <c r="B287" i="9"/>
  <c r="E287" i="9" s="1"/>
  <c r="B169" i="9"/>
  <c r="B194" i="4"/>
  <c r="E194" i="4" s="1"/>
  <c r="B161" i="4"/>
  <c r="E161" i="4" s="1"/>
  <c r="C127" i="4"/>
  <c r="B104" i="9"/>
  <c r="C87" i="4"/>
  <c r="F20" i="2"/>
  <c r="B351" i="9" l="1"/>
  <c r="B230" i="9"/>
  <c r="E230" i="9" s="1"/>
  <c r="B228" i="4"/>
  <c r="B261" i="4"/>
  <c r="B409" i="9"/>
  <c r="B288" i="9"/>
  <c r="E288" i="9" s="1"/>
  <c r="B170" i="9"/>
  <c r="B195" i="4"/>
  <c r="E195" i="4" s="1"/>
  <c r="B162" i="4"/>
  <c r="E162" i="4" s="1"/>
  <c r="C128" i="4"/>
  <c r="B105" i="9"/>
  <c r="C88" i="4"/>
  <c r="F21" i="2"/>
  <c r="B231" i="9" l="1"/>
  <c r="E231" i="9" s="1"/>
  <c r="B352" i="9"/>
  <c r="B229" i="4"/>
  <c r="B410" i="9"/>
  <c r="B262" i="4"/>
  <c r="B289" i="9"/>
  <c r="E289" i="9" s="1"/>
  <c r="B171" i="9"/>
  <c r="B196" i="4"/>
  <c r="E196" i="4" s="1"/>
  <c r="B163" i="4"/>
  <c r="E163" i="4" s="1"/>
  <c r="C129" i="4"/>
  <c r="B106" i="9"/>
  <c r="C89" i="4"/>
  <c r="F22" i="2"/>
  <c r="B232" i="9" l="1"/>
  <c r="E232" i="9" s="1"/>
  <c r="B230" i="4"/>
  <c r="B353" i="9"/>
  <c r="B263" i="4"/>
  <c r="B411" i="9"/>
  <c r="B290" i="9"/>
  <c r="E290" i="9" s="1"/>
  <c r="B172" i="9"/>
  <c r="B197" i="4"/>
  <c r="E197" i="4" s="1"/>
  <c r="B164" i="4"/>
  <c r="E164" i="4" s="1"/>
  <c r="C130" i="4"/>
  <c r="B107" i="9"/>
  <c r="C90" i="4"/>
  <c r="F23" i="2"/>
  <c r="B231" i="4" l="1"/>
  <c r="B233" i="9"/>
  <c r="E233" i="9" s="1"/>
  <c r="B354" i="9"/>
  <c r="B264" i="4"/>
  <c r="B412" i="9"/>
  <c r="B291" i="9"/>
  <c r="E291" i="9" s="1"/>
  <c r="B173" i="9"/>
  <c r="B198" i="4"/>
  <c r="E198" i="4" s="1"/>
  <c r="B165" i="4"/>
  <c r="E165" i="4" s="1"/>
  <c r="C131" i="4"/>
  <c r="B108" i="9"/>
  <c r="C91" i="4"/>
  <c r="F24" i="2"/>
  <c r="B355" i="9" l="1"/>
  <c r="B232" i="4"/>
  <c r="B234" i="9"/>
  <c r="E234" i="9" s="1"/>
  <c r="B265" i="4"/>
  <c r="B413" i="9"/>
  <c r="B292" i="9"/>
  <c r="E292" i="9" s="1"/>
  <c r="B174" i="9"/>
  <c r="B199" i="4"/>
  <c r="E199" i="4" s="1"/>
  <c r="B166" i="4"/>
  <c r="E166" i="4" s="1"/>
  <c r="C132" i="4"/>
  <c r="B109" i="9"/>
  <c r="C92" i="4"/>
  <c r="F25" i="2"/>
  <c r="B233" i="4" l="1"/>
  <c r="B356" i="9"/>
  <c r="B235" i="9"/>
  <c r="E235" i="9" s="1"/>
  <c r="B414" i="9"/>
  <c r="B266" i="4"/>
  <c r="B293" i="9"/>
  <c r="E293" i="9" s="1"/>
  <c r="B175" i="9"/>
  <c r="B200" i="4"/>
  <c r="E200" i="4" s="1"/>
  <c r="B167" i="4"/>
  <c r="E167" i="4" s="1"/>
  <c r="C133" i="4"/>
  <c r="B110" i="9"/>
  <c r="C93" i="4"/>
  <c r="F26" i="2"/>
  <c r="B234" i="4" l="1"/>
  <c r="B236" i="9"/>
  <c r="E236" i="9" s="1"/>
  <c r="B357" i="9"/>
  <c r="B415" i="9"/>
  <c r="B267" i="4"/>
  <c r="B176" i="9"/>
  <c r="B294" i="9"/>
  <c r="E294" i="9" s="1"/>
  <c r="B201" i="4"/>
  <c r="E201" i="4" s="1"/>
  <c r="B168" i="4"/>
  <c r="E168" i="4" s="1"/>
  <c r="C134" i="4"/>
  <c r="B111" i="9"/>
  <c r="C94" i="4"/>
  <c r="F27" i="2"/>
  <c r="B235" i="4" l="1"/>
  <c r="B237" i="9"/>
  <c r="E237" i="9" s="1"/>
  <c r="B358" i="9"/>
  <c r="B416" i="9"/>
  <c r="B268" i="4"/>
  <c r="B177" i="9"/>
  <c r="B295" i="9"/>
  <c r="E295" i="9" s="1"/>
  <c r="B202" i="4"/>
  <c r="E202" i="4" s="1"/>
  <c r="B169" i="4"/>
  <c r="E169" i="4" s="1"/>
  <c r="C135" i="4"/>
  <c r="B112" i="9"/>
  <c r="C95" i="4"/>
  <c r="F28" i="2"/>
  <c r="B359" i="9" l="1"/>
  <c r="B238" i="9"/>
  <c r="E238" i="9" s="1"/>
  <c r="H244" i="4"/>
  <c r="B417" i="9"/>
  <c r="B296" i="9"/>
  <c r="E296" i="9" s="1"/>
  <c r="B178" i="9"/>
  <c r="H178" i="4"/>
  <c r="K178" i="4" s="1"/>
  <c r="H145" i="4"/>
  <c r="K145" i="4" s="1"/>
  <c r="H111" i="4"/>
  <c r="B113" i="9"/>
  <c r="M71" i="4"/>
  <c r="F29" i="2"/>
  <c r="B239" i="9" l="1"/>
  <c r="E239" i="9" s="1"/>
  <c r="B360" i="9"/>
  <c r="B418" i="9"/>
  <c r="H245" i="4"/>
  <c r="B297" i="9"/>
  <c r="E297" i="9" s="1"/>
  <c r="B179" i="9"/>
  <c r="H179" i="4"/>
  <c r="K179" i="4" s="1"/>
  <c r="H146" i="4"/>
  <c r="K146" i="4" s="1"/>
  <c r="H112" i="4"/>
  <c r="B114" i="9"/>
  <c r="M72" i="4"/>
  <c r="F30" i="2"/>
  <c r="B240" i="9" l="1"/>
  <c r="E240" i="9" s="1"/>
  <c r="B361" i="9"/>
  <c r="H246" i="4"/>
  <c r="B419" i="9"/>
  <c r="B298" i="9"/>
  <c r="E298" i="9" s="1"/>
  <c r="B180" i="9"/>
  <c r="H180" i="4"/>
  <c r="K180" i="4" s="1"/>
  <c r="H147" i="4"/>
  <c r="K147" i="4" s="1"/>
  <c r="H113" i="4"/>
  <c r="B115" i="9"/>
  <c r="M73" i="4"/>
  <c r="F31" i="2"/>
  <c r="B241" i="9" l="1"/>
  <c r="E241" i="9" s="1"/>
  <c r="B362" i="9"/>
  <c r="H247" i="4"/>
  <c r="B420" i="9"/>
  <c r="B299" i="9"/>
  <c r="E299" i="9" s="1"/>
  <c r="B181" i="9"/>
  <c r="H181" i="4"/>
  <c r="K181" i="4" s="1"/>
  <c r="H148" i="4"/>
  <c r="K148" i="4" s="1"/>
  <c r="H114" i="4"/>
  <c r="B116" i="9"/>
  <c r="M74" i="4"/>
  <c r="F32" i="2"/>
  <c r="B242" i="9" l="1"/>
  <c r="E242" i="9" s="1"/>
  <c r="B363" i="9"/>
  <c r="B421" i="9"/>
  <c r="H248" i="4"/>
  <c r="B300" i="9"/>
  <c r="E300" i="9" s="1"/>
  <c r="B182" i="9"/>
  <c r="H182" i="4"/>
  <c r="K182" i="4" s="1"/>
  <c r="H149" i="4"/>
  <c r="K149" i="4" s="1"/>
  <c r="H115" i="4"/>
  <c r="B117" i="9"/>
  <c r="M75" i="4"/>
  <c r="F33" i="2"/>
  <c r="B243" i="9" l="1"/>
  <c r="E243" i="9" s="1"/>
  <c r="B364" i="9"/>
  <c r="B422" i="9"/>
  <c r="H249" i="4"/>
  <c r="B301" i="9"/>
  <c r="E301" i="9" s="1"/>
  <c r="B183" i="9"/>
  <c r="H183" i="4"/>
  <c r="K183" i="4" s="1"/>
  <c r="H150" i="4"/>
  <c r="K150" i="4" s="1"/>
  <c r="H116" i="4"/>
  <c r="B118" i="9"/>
  <c r="M76" i="4"/>
  <c r="F34" i="2"/>
  <c r="B244" i="9" l="1"/>
  <c r="E244" i="9" s="1"/>
  <c r="B365" i="9"/>
  <c r="B423" i="9"/>
  <c r="H250" i="4"/>
  <c r="B302" i="9"/>
  <c r="E302" i="9" s="1"/>
  <c r="B184" i="9"/>
  <c r="H184" i="4"/>
  <c r="K184" i="4" s="1"/>
  <c r="H151" i="4"/>
  <c r="K151" i="4" s="1"/>
  <c r="H117" i="4"/>
  <c r="B119" i="9"/>
  <c r="M77" i="4"/>
  <c r="F35" i="2"/>
  <c r="B245" i="9" l="1"/>
  <c r="E245" i="9" s="1"/>
  <c r="B366" i="9"/>
  <c r="B424" i="9"/>
  <c r="H251" i="4"/>
  <c r="B303" i="9"/>
  <c r="E303" i="9" s="1"/>
  <c r="B185" i="9"/>
  <c r="H185" i="4"/>
  <c r="K185" i="4" s="1"/>
  <c r="H152" i="4"/>
  <c r="K152" i="4" s="1"/>
  <c r="H118" i="4"/>
  <c r="B120" i="9"/>
  <c r="M78" i="4"/>
  <c r="F36" i="2"/>
  <c r="B367" i="9" l="1"/>
  <c r="B246" i="9"/>
  <c r="E246" i="9" s="1"/>
  <c r="B425" i="9"/>
  <c r="H252" i="4"/>
  <c r="B304" i="9"/>
  <c r="E304" i="9" s="1"/>
  <c r="B186" i="9"/>
  <c r="H186" i="4"/>
  <c r="K186" i="4" s="1"/>
  <c r="H153" i="4"/>
  <c r="K153" i="4" s="1"/>
  <c r="H119" i="4"/>
  <c r="B121" i="9"/>
  <c r="M79" i="4"/>
  <c r="F37" i="2"/>
  <c r="B247" i="9" l="1"/>
  <c r="E247" i="9" s="1"/>
  <c r="B368" i="9"/>
  <c r="H253" i="4"/>
  <c r="B426" i="9"/>
  <c r="B305" i="9"/>
  <c r="E305" i="9" s="1"/>
  <c r="B187" i="9"/>
  <c r="H187" i="4"/>
  <c r="K187" i="4" s="1"/>
  <c r="H154" i="4"/>
  <c r="K154" i="4" s="1"/>
  <c r="H120" i="4"/>
  <c r="B122" i="9"/>
  <c r="M80" i="4"/>
  <c r="F38" i="2"/>
  <c r="B248" i="9" l="1"/>
  <c r="E248" i="9" s="1"/>
  <c r="B369" i="9"/>
  <c r="H254" i="4"/>
  <c r="B427" i="9"/>
  <c r="B306" i="9"/>
  <c r="E306" i="9" s="1"/>
  <c r="B188" i="9"/>
  <c r="H188" i="4"/>
  <c r="K188" i="4" s="1"/>
  <c r="H155" i="4"/>
  <c r="K155" i="4" s="1"/>
  <c r="H121" i="4"/>
  <c r="B123" i="9"/>
  <c r="M81" i="4"/>
  <c r="F39" i="2"/>
  <c r="B249" i="9" l="1"/>
  <c r="E249" i="9" s="1"/>
  <c r="B370" i="9"/>
  <c r="H255" i="4"/>
  <c r="B428" i="9"/>
  <c r="B307" i="9"/>
  <c r="E307" i="9" s="1"/>
  <c r="B189" i="9"/>
  <c r="H189" i="4"/>
  <c r="K189" i="4" s="1"/>
  <c r="H156" i="4"/>
  <c r="K156" i="4" s="1"/>
  <c r="H122" i="4"/>
  <c r="B124" i="9"/>
  <c r="M82" i="4"/>
  <c r="F40" i="2"/>
  <c r="B371" i="9" l="1"/>
  <c r="B250" i="9"/>
  <c r="E250" i="9" s="1"/>
  <c r="B429" i="9"/>
  <c r="H256" i="4"/>
  <c r="B308" i="9"/>
  <c r="E308" i="9" s="1"/>
  <c r="B190" i="9"/>
  <c r="H190" i="4"/>
  <c r="K190" i="4" s="1"/>
  <c r="H157" i="4"/>
  <c r="K157" i="4" s="1"/>
  <c r="H123" i="4"/>
  <c r="B125" i="9"/>
  <c r="M83" i="4"/>
  <c r="F41" i="2"/>
  <c r="B372" i="9" l="1"/>
  <c r="B251" i="9"/>
  <c r="E251" i="9" s="1"/>
  <c r="B430" i="9"/>
  <c r="H257" i="4"/>
  <c r="B309" i="9"/>
  <c r="E309" i="9" s="1"/>
  <c r="B191" i="9"/>
  <c r="H191" i="4"/>
  <c r="K191" i="4" s="1"/>
  <c r="H158" i="4"/>
  <c r="K158" i="4" s="1"/>
  <c r="H124" i="4"/>
  <c r="B126" i="9"/>
  <c r="M84" i="4"/>
  <c r="F42" i="2"/>
  <c r="B252" i="9" l="1"/>
  <c r="E252" i="9" s="1"/>
  <c r="B373" i="9"/>
  <c r="B431" i="9"/>
  <c r="H258" i="4"/>
  <c r="B310" i="9"/>
  <c r="E310" i="9" s="1"/>
  <c r="B192" i="9"/>
  <c r="H192" i="4"/>
  <c r="K192" i="4" s="1"/>
  <c r="H159" i="4"/>
  <c r="K159" i="4" s="1"/>
  <c r="H125" i="4"/>
  <c r="B127" i="9"/>
  <c r="M85" i="4"/>
  <c r="F43" i="2"/>
  <c r="B253" i="9" l="1"/>
  <c r="E253" i="9" s="1"/>
  <c r="B374" i="9"/>
  <c r="B432" i="9"/>
  <c r="H259" i="4"/>
  <c r="B311" i="9"/>
  <c r="E311" i="9" s="1"/>
  <c r="B193" i="9"/>
  <c r="H193" i="4"/>
  <c r="K193" i="4" s="1"/>
  <c r="H160" i="4"/>
  <c r="K160" i="4" s="1"/>
  <c r="H126" i="4"/>
  <c r="B128" i="9"/>
  <c r="M86" i="4"/>
  <c r="F44" i="2"/>
  <c r="B375" i="9" l="1"/>
  <c r="B254" i="9"/>
  <c r="E254" i="9" s="1"/>
  <c r="B433" i="9"/>
  <c r="H260" i="4"/>
  <c r="B312" i="9"/>
  <c r="E312" i="9" s="1"/>
  <c r="B194" i="9"/>
  <c r="H194" i="4"/>
  <c r="K194" i="4" s="1"/>
  <c r="H161" i="4"/>
  <c r="K161" i="4" s="1"/>
  <c r="H127" i="4"/>
  <c r="B129" i="9"/>
  <c r="M87" i="4"/>
  <c r="F45" i="2"/>
  <c r="B255" i="9" l="1"/>
  <c r="E255" i="9" s="1"/>
  <c r="B376" i="9"/>
  <c r="B434" i="9"/>
  <c r="H261" i="4"/>
  <c r="B313" i="9"/>
  <c r="E313" i="9" s="1"/>
  <c r="B195" i="9"/>
  <c r="H195" i="4"/>
  <c r="K195" i="4" s="1"/>
  <c r="H162" i="4"/>
  <c r="K162" i="4" s="1"/>
  <c r="H128" i="4"/>
  <c r="B130" i="9"/>
  <c r="M88" i="4"/>
  <c r="F46" i="2"/>
  <c r="B256" i="9" l="1"/>
  <c r="E256" i="9" s="1"/>
  <c r="B377" i="9"/>
  <c r="H262" i="4"/>
  <c r="B435" i="9"/>
  <c r="B314" i="9"/>
  <c r="E314" i="9" s="1"/>
  <c r="B196" i="9"/>
  <c r="H196" i="4"/>
  <c r="K196" i="4" s="1"/>
  <c r="H163" i="4"/>
  <c r="K163" i="4" s="1"/>
  <c r="H129" i="4"/>
  <c r="B131" i="9"/>
  <c r="M89" i="4"/>
  <c r="F47" i="2"/>
  <c r="B257" i="9" l="1"/>
  <c r="E257" i="9" s="1"/>
  <c r="B378" i="9"/>
  <c r="H263" i="4"/>
  <c r="B436" i="9"/>
  <c r="B315" i="9"/>
  <c r="E315" i="9" s="1"/>
  <c r="B197" i="9"/>
  <c r="H197" i="4"/>
  <c r="K197" i="4" s="1"/>
  <c r="H164" i="4"/>
  <c r="K164" i="4" s="1"/>
  <c r="H130" i="4"/>
  <c r="B132" i="9"/>
  <c r="M90" i="4"/>
  <c r="F48" i="2"/>
  <c r="B379" i="9" l="1"/>
  <c r="B258" i="9"/>
  <c r="E258" i="9" s="1"/>
  <c r="H264" i="4"/>
  <c r="B437" i="9"/>
  <c r="B316" i="9"/>
  <c r="E316" i="9" s="1"/>
  <c r="B198" i="9"/>
  <c r="H198" i="4"/>
  <c r="K198" i="4" s="1"/>
  <c r="H165" i="4"/>
  <c r="K165" i="4" s="1"/>
  <c r="H131" i="4"/>
  <c r="B133" i="9"/>
  <c r="M91" i="4"/>
  <c r="F49" i="2"/>
  <c r="B259" i="9" l="1"/>
  <c r="E259" i="9" s="1"/>
  <c r="B380" i="9"/>
  <c r="B438" i="9"/>
  <c r="H265" i="4"/>
  <c r="B317" i="9"/>
  <c r="E317" i="9" s="1"/>
  <c r="B199" i="9"/>
  <c r="H199" i="4"/>
  <c r="K199" i="4" s="1"/>
  <c r="H166" i="4"/>
  <c r="K166" i="4" s="1"/>
  <c r="H132" i="4"/>
  <c r="B134" i="9"/>
  <c r="M92" i="4"/>
  <c r="F50" i="2"/>
  <c r="B260" i="9" l="1"/>
  <c r="E260" i="9" s="1"/>
  <c r="B381" i="9"/>
  <c r="B439" i="9"/>
  <c r="H266" i="4"/>
  <c r="B318" i="9"/>
  <c r="E318" i="9" s="1"/>
  <c r="B200" i="9"/>
  <c r="H200" i="4"/>
  <c r="K200" i="4" s="1"/>
  <c r="H167" i="4"/>
  <c r="K167" i="4" s="1"/>
  <c r="H133" i="4"/>
  <c r="B135" i="9"/>
  <c r="M93" i="4"/>
  <c r="F51" i="2"/>
  <c r="B382" i="9" l="1"/>
  <c r="B261" i="9"/>
  <c r="E261" i="9" s="1"/>
  <c r="B440" i="9"/>
  <c r="H267" i="4"/>
  <c r="B319" i="9"/>
  <c r="E319" i="9" s="1"/>
  <c r="B201" i="9"/>
  <c r="H201" i="4"/>
  <c r="K201" i="4" s="1"/>
  <c r="H168" i="4"/>
  <c r="K168" i="4" s="1"/>
  <c r="H134" i="4"/>
  <c r="B136" i="9"/>
  <c r="M94" i="4"/>
  <c r="F52" i="2"/>
  <c r="B383" i="9" l="1"/>
  <c r="B262" i="9"/>
  <c r="E262" i="9" s="1"/>
  <c r="B441" i="9"/>
  <c r="H268" i="4"/>
  <c r="B320" i="9"/>
  <c r="E320" i="9" s="1"/>
  <c r="B202" i="9"/>
  <c r="H202" i="4"/>
  <c r="K202" i="4" s="1"/>
  <c r="H169" i="4"/>
  <c r="K169" i="4" s="1"/>
  <c r="H135" i="4"/>
  <c r="B137" i="9"/>
  <c r="M95" i="4"/>
  <c r="F53" i="2"/>
  <c r="H392" i="9" l="1"/>
  <c r="H213" i="9"/>
  <c r="K213" i="9" s="1"/>
  <c r="H334" i="9"/>
  <c r="H271" i="9"/>
  <c r="K271" i="9" s="1"/>
  <c r="F153" i="9"/>
  <c r="H153" i="9" s="1"/>
  <c r="F54" i="2"/>
  <c r="K88" i="9"/>
  <c r="H393" i="9" l="1"/>
  <c r="H335" i="9"/>
  <c r="H272" i="9"/>
  <c r="K272" i="9" s="1"/>
  <c r="H214" i="9"/>
  <c r="K214" i="9" s="1"/>
  <c r="F154" i="9"/>
  <c r="H154" i="9" s="1"/>
  <c r="F55" i="2"/>
  <c r="K89" i="9"/>
  <c r="H394" i="9" l="1"/>
  <c r="H336" i="9"/>
  <c r="H273" i="9"/>
  <c r="K273" i="9" s="1"/>
  <c r="H215" i="9"/>
  <c r="K215" i="9" s="1"/>
  <c r="F155" i="9"/>
  <c r="H155" i="9" s="1"/>
  <c r="F56" i="2"/>
  <c r="K90" i="9"/>
  <c r="H395" i="9" l="1"/>
  <c r="H337" i="9"/>
  <c r="H274" i="9"/>
  <c r="K274" i="9" s="1"/>
  <c r="H216" i="9"/>
  <c r="K216" i="9" s="1"/>
  <c r="F156" i="9"/>
  <c r="H156" i="9" s="1"/>
  <c r="F57" i="2"/>
  <c r="K91" i="9"/>
  <c r="H396" i="9" l="1"/>
  <c r="H338" i="9"/>
  <c r="H217" i="9"/>
  <c r="K217" i="9" s="1"/>
  <c r="H275" i="9"/>
  <c r="K275" i="9" s="1"/>
  <c r="F157" i="9"/>
  <c r="H157" i="9" s="1"/>
  <c r="F58" i="2"/>
  <c r="H339" i="9" s="1"/>
  <c r="K92" i="9"/>
  <c r="H397" i="9" l="1"/>
  <c r="H276" i="9"/>
  <c r="K276" i="9" s="1"/>
  <c r="H218" i="9"/>
  <c r="K218" i="9" s="1"/>
  <c r="F158" i="9"/>
  <c r="H158" i="9" s="1"/>
  <c r="F59" i="2"/>
  <c r="H340" i="9" s="1"/>
  <c r="K93" i="9"/>
  <c r="H398" i="9" l="1"/>
  <c r="H277" i="9"/>
  <c r="K277" i="9" s="1"/>
  <c r="H219" i="9"/>
  <c r="K219" i="9" s="1"/>
  <c r="F159" i="9"/>
  <c r="H159" i="9" s="1"/>
  <c r="F60" i="2"/>
  <c r="H341" i="9" s="1"/>
  <c r="K94" i="9"/>
  <c r="H399" i="9" l="1"/>
  <c r="H278" i="9"/>
  <c r="K278" i="9" s="1"/>
  <c r="H220" i="9"/>
  <c r="K220" i="9" s="1"/>
  <c r="F160" i="9"/>
  <c r="H160" i="9" s="1"/>
  <c r="F61" i="2"/>
  <c r="H342" i="9" s="1"/>
  <c r="K95" i="9"/>
  <c r="H400" i="9" l="1"/>
  <c r="H221" i="9"/>
  <c r="K221" i="9" s="1"/>
  <c r="H279" i="9"/>
  <c r="K279" i="9" s="1"/>
  <c r="F161" i="9"/>
  <c r="H161" i="9" s="1"/>
  <c r="F62" i="2"/>
  <c r="H343" i="9" s="1"/>
  <c r="K96" i="9"/>
  <c r="H401" i="9" l="1"/>
  <c r="H280" i="9"/>
  <c r="K280" i="9" s="1"/>
  <c r="H222" i="9"/>
  <c r="K222" i="9" s="1"/>
  <c r="F162" i="9"/>
  <c r="H162" i="9" s="1"/>
  <c r="F63" i="2"/>
  <c r="H344" i="9" s="1"/>
  <c r="K97" i="9"/>
  <c r="H402" i="9" l="1"/>
  <c r="H281" i="9"/>
  <c r="K281" i="9" s="1"/>
  <c r="H223" i="9"/>
  <c r="K223" i="9" s="1"/>
  <c r="F163" i="9"/>
  <c r="H163" i="9" s="1"/>
  <c r="F64" i="2"/>
  <c r="H345" i="9" s="1"/>
  <c r="K98" i="9"/>
  <c r="H403" i="9" l="1"/>
  <c r="H282" i="9"/>
  <c r="K282" i="9" s="1"/>
  <c r="H224" i="9"/>
  <c r="K224" i="9" s="1"/>
  <c r="F164" i="9"/>
  <c r="H164" i="9" s="1"/>
  <c r="F65" i="2"/>
  <c r="H346" i="9" s="1"/>
  <c r="K99" i="9"/>
  <c r="H404" i="9" l="1"/>
  <c r="H225" i="9"/>
  <c r="K225" i="9" s="1"/>
  <c r="H283" i="9"/>
  <c r="K283" i="9" s="1"/>
  <c r="F165" i="9"/>
  <c r="H165" i="9" s="1"/>
  <c r="F66" i="2"/>
  <c r="H347" i="9" s="1"/>
  <c r="K100" i="9"/>
  <c r="H405" i="9" l="1"/>
  <c r="H284" i="9"/>
  <c r="K284" i="9" s="1"/>
  <c r="H226" i="9"/>
  <c r="K226" i="9" s="1"/>
  <c r="F166" i="9"/>
  <c r="H166" i="9" s="1"/>
  <c r="F67" i="2"/>
  <c r="H348" i="9" s="1"/>
  <c r="K101" i="9"/>
  <c r="H406" i="9" l="1"/>
  <c r="H285" i="9"/>
  <c r="K285" i="9" s="1"/>
  <c r="H227" i="9"/>
  <c r="K227" i="9" s="1"/>
  <c r="F167" i="9"/>
  <c r="H167" i="9" s="1"/>
  <c r="F68" i="2"/>
  <c r="H349" i="9" s="1"/>
  <c r="K102" i="9"/>
  <c r="H407" i="9" l="1"/>
  <c r="H286" i="9"/>
  <c r="K286" i="9" s="1"/>
  <c r="H228" i="9"/>
  <c r="K228" i="9" s="1"/>
  <c r="F168" i="9"/>
  <c r="H168" i="9" s="1"/>
  <c r="F69" i="2"/>
  <c r="H350" i="9" s="1"/>
  <c r="K103" i="9"/>
  <c r="H408" i="9" l="1"/>
  <c r="H229" i="9"/>
  <c r="K229" i="9" s="1"/>
  <c r="H287" i="9"/>
  <c r="K287" i="9" s="1"/>
  <c r="F169" i="9"/>
  <c r="H169" i="9" s="1"/>
  <c r="F70" i="2"/>
  <c r="H351" i="9" s="1"/>
  <c r="K104" i="9"/>
  <c r="H409" i="9" l="1"/>
  <c r="H288" i="9"/>
  <c r="K288" i="9" s="1"/>
  <c r="H230" i="9"/>
  <c r="K230" i="9" s="1"/>
  <c r="F170" i="9"/>
  <c r="H170" i="9" s="1"/>
  <c r="F71" i="2"/>
  <c r="H352" i="9" s="1"/>
  <c r="K105" i="9"/>
  <c r="H410" i="9" l="1"/>
  <c r="H289" i="9"/>
  <c r="K289" i="9" s="1"/>
  <c r="H231" i="9"/>
  <c r="K231" i="9" s="1"/>
  <c r="F171" i="9"/>
  <c r="H171" i="9" s="1"/>
  <c r="F72" i="2"/>
  <c r="H353" i="9" s="1"/>
  <c r="K106" i="9"/>
  <c r="H411" i="9" l="1"/>
  <c r="H290" i="9"/>
  <c r="K290" i="9" s="1"/>
  <c r="H232" i="9"/>
  <c r="K232" i="9" s="1"/>
  <c r="F172" i="9"/>
  <c r="H172" i="9" s="1"/>
  <c r="F73" i="2"/>
  <c r="H354" i="9" s="1"/>
  <c r="K107" i="9"/>
  <c r="H412" i="9" l="1"/>
  <c r="H291" i="9"/>
  <c r="K291" i="9" s="1"/>
  <c r="H233" i="9"/>
  <c r="K233" i="9" s="1"/>
  <c r="F173" i="9"/>
  <c r="H173" i="9" s="1"/>
  <c r="F74" i="2"/>
  <c r="H355" i="9" s="1"/>
  <c r="K108" i="9"/>
  <c r="H413" i="9" l="1"/>
  <c r="H292" i="9"/>
  <c r="K292" i="9" s="1"/>
  <c r="H234" i="9"/>
  <c r="K234" i="9" s="1"/>
  <c r="F174" i="9"/>
  <c r="H174" i="9" s="1"/>
  <c r="F75" i="2"/>
  <c r="H356" i="9" s="1"/>
  <c r="K109" i="9"/>
  <c r="H414" i="9" l="1"/>
  <c r="H293" i="9"/>
  <c r="K293" i="9" s="1"/>
  <c r="H235" i="9"/>
  <c r="K235" i="9" s="1"/>
  <c r="F175" i="9"/>
  <c r="H175" i="9" s="1"/>
  <c r="F76" i="2"/>
  <c r="H357" i="9" s="1"/>
  <c r="K110" i="9"/>
  <c r="H415" i="9" l="1"/>
  <c r="H294" i="9"/>
  <c r="K294" i="9" s="1"/>
  <c r="H236" i="9"/>
  <c r="K236" i="9" s="1"/>
  <c r="F176" i="9"/>
  <c r="H176" i="9" s="1"/>
  <c r="F77" i="2"/>
  <c r="H358" i="9" s="1"/>
  <c r="K111" i="9"/>
  <c r="H416" i="9" l="1"/>
  <c r="H295" i="9"/>
  <c r="K295" i="9" s="1"/>
  <c r="H237" i="9"/>
  <c r="K237" i="9" s="1"/>
  <c r="F177" i="9"/>
  <c r="H177" i="9" s="1"/>
  <c r="F78" i="2"/>
  <c r="H359" i="9" s="1"/>
  <c r="K112" i="9"/>
  <c r="H417" i="9" l="1"/>
  <c r="H296" i="9"/>
  <c r="K296" i="9" s="1"/>
  <c r="H238" i="9"/>
  <c r="K238" i="9" s="1"/>
  <c r="F178" i="9"/>
  <c r="H178" i="9" s="1"/>
  <c r="F79" i="2"/>
  <c r="H360" i="9" s="1"/>
  <c r="K113" i="9"/>
  <c r="H418" i="9" l="1"/>
  <c r="H297" i="9"/>
  <c r="K297" i="9" s="1"/>
  <c r="F179" i="9"/>
  <c r="H179" i="9" s="1"/>
  <c r="H239" i="9"/>
  <c r="K239" i="9" s="1"/>
  <c r="F80" i="2"/>
  <c r="H361" i="9" s="1"/>
  <c r="K114" i="9"/>
  <c r="H419" i="9" l="1"/>
  <c r="H298" i="9"/>
  <c r="K298" i="9" s="1"/>
  <c r="H240" i="9"/>
  <c r="K240" i="9" s="1"/>
  <c r="F180" i="9"/>
  <c r="H180" i="9" s="1"/>
  <c r="F81" i="2"/>
  <c r="H362" i="9" s="1"/>
  <c r="K115" i="9"/>
  <c r="H420" i="9" l="1"/>
  <c r="H299" i="9"/>
  <c r="K299" i="9" s="1"/>
  <c r="H241" i="9"/>
  <c r="K241" i="9" s="1"/>
  <c r="F181" i="9"/>
  <c r="H181" i="9" s="1"/>
  <c r="F82" i="2"/>
  <c r="H363" i="9" s="1"/>
  <c r="K116" i="9"/>
  <c r="H421" i="9" l="1"/>
  <c r="H300" i="9"/>
  <c r="K300" i="9" s="1"/>
  <c r="H242" i="9"/>
  <c r="K242" i="9" s="1"/>
  <c r="F182" i="9"/>
  <c r="H182" i="9" s="1"/>
  <c r="F83" i="2"/>
  <c r="H364" i="9" s="1"/>
  <c r="K117" i="9"/>
  <c r="H422" i="9" l="1"/>
  <c r="H301" i="9"/>
  <c r="K301" i="9" s="1"/>
  <c r="F183" i="9"/>
  <c r="H183" i="9" s="1"/>
  <c r="H243" i="9"/>
  <c r="K243" i="9" s="1"/>
  <c r="F84" i="2"/>
  <c r="H365" i="9" s="1"/>
  <c r="K118" i="9"/>
  <c r="H423" i="9" l="1"/>
  <c r="H302" i="9"/>
  <c r="K302" i="9" s="1"/>
  <c r="H244" i="9"/>
  <c r="K244" i="9" s="1"/>
  <c r="F184" i="9"/>
  <c r="H184" i="9" s="1"/>
  <c r="F85" i="2"/>
  <c r="H366" i="9" s="1"/>
  <c r="K119" i="9"/>
  <c r="H424" i="9" l="1"/>
  <c r="H303" i="9"/>
  <c r="K303" i="9" s="1"/>
  <c r="H245" i="9"/>
  <c r="K245" i="9" s="1"/>
  <c r="F185" i="9"/>
  <c r="H185" i="9" s="1"/>
  <c r="F86" i="2"/>
  <c r="H367" i="9" s="1"/>
  <c r="K120" i="9"/>
  <c r="H425" i="9" l="1"/>
  <c r="H304" i="9"/>
  <c r="K304" i="9" s="1"/>
  <c r="H246" i="9"/>
  <c r="K246" i="9" s="1"/>
  <c r="F186" i="9"/>
  <c r="H186" i="9" s="1"/>
  <c r="F87" i="2"/>
  <c r="H368" i="9" s="1"/>
  <c r="K121" i="9"/>
  <c r="H426" i="9" l="1"/>
  <c r="H305" i="9"/>
  <c r="K305" i="9" s="1"/>
  <c r="F187" i="9"/>
  <c r="H187" i="9" s="1"/>
  <c r="H247" i="9"/>
  <c r="K247" i="9" s="1"/>
  <c r="F88" i="2"/>
  <c r="H369" i="9" s="1"/>
  <c r="K122" i="9"/>
  <c r="H427" i="9" l="1"/>
  <c r="H306" i="9"/>
  <c r="K306" i="9" s="1"/>
  <c r="H248" i="9"/>
  <c r="K248" i="9" s="1"/>
  <c r="F188" i="9"/>
  <c r="H188" i="9" s="1"/>
  <c r="F89" i="2"/>
  <c r="H370" i="9" s="1"/>
  <c r="K123" i="9"/>
  <c r="H428" i="9" l="1"/>
  <c r="H307" i="9"/>
  <c r="K307" i="9" s="1"/>
  <c r="H249" i="9"/>
  <c r="K249" i="9" s="1"/>
  <c r="F189" i="9"/>
  <c r="H189" i="9" s="1"/>
  <c r="F90" i="2"/>
  <c r="H371" i="9" s="1"/>
  <c r="K124" i="9"/>
  <c r="H429" i="9" l="1"/>
  <c r="H308" i="9"/>
  <c r="K308" i="9" s="1"/>
  <c r="H250" i="9"/>
  <c r="K250" i="9" s="1"/>
  <c r="F190" i="9"/>
  <c r="H190" i="9" s="1"/>
  <c r="F91" i="2"/>
  <c r="H372" i="9" s="1"/>
  <c r="K125" i="9"/>
  <c r="H430" i="9" l="1"/>
  <c r="H309" i="9"/>
  <c r="K309" i="9" s="1"/>
  <c r="F191" i="9"/>
  <c r="H191" i="9" s="1"/>
  <c r="H251" i="9"/>
  <c r="K251" i="9" s="1"/>
  <c r="F92" i="2"/>
  <c r="H373" i="9" s="1"/>
  <c r="K126" i="9"/>
  <c r="H431" i="9" l="1"/>
  <c r="H310" i="9"/>
  <c r="K310" i="9" s="1"/>
  <c r="H252" i="9"/>
  <c r="K252" i="9" s="1"/>
  <c r="F192" i="9"/>
  <c r="H192" i="9" s="1"/>
  <c r="F93" i="2"/>
  <c r="H374" i="9" s="1"/>
  <c r="K127" i="9"/>
  <c r="H432" i="9" l="1"/>
  <c r="H311" i="9"/>
  <c r="K311" i="9" s="1"/>
  <c r="H253" i="9"/>
  <c r="K253" i="9" s="1"/>
  <c r="F193" i="9"/>
  <c r="H193" i="9" s="1"/>
  <c r="F94" i="2"/>
  <c r="H375" i="9" s="1"/>
  <c r="K128" i="9"/>
  <c r="H433" i="9" l="1"/>
  <c r="H312" i="9"/>
  <c r="K312" i="9" s="1"/>
  <c r="H254" i="9"/>
  <c r="K254" i="9" s="1"/>
  <c r="F194" i="9"/>
  <c r="H194" i="9" s="1"/>
  <c r="F95" i="2"/>
  <c r="H376" i="9" s="1"/>
  <c r="K129" i="9"/>
  <c r="H434" i="9" l="1"/>
  <c r="H313" i="9"/>
  <c r="K313" i="9" s="1"/>
  <c r="F195" i="9"/>
  <c r="H195" i="9" s="1"/>
  <c r="H255" i="9"/>
  <c r="K255" i="9" s="1"/>
  <c r="F96" i="2"/>
  <c r="H377" i="9" s="1"/>
  <c r="K130" i="9"/>
  <c r="H435" i="9" l="1"/>
  <c r="H314" i="9"/>
  <c r="K314" i="9" s="1"/>
  <c r="H256" i="9"/>
  <c r="K256" i="9" s="1"/>
  <c r="F196" i="9"/>
  <c r="H196" i="9" s="1"/>
  <c r="F97" i="2"/>
  <c r="H378" i="9" s="1"/>
  <c r="K131" i="9"/>
  <c r="H436" i="9" l="1"/>
  <c r="H315" i="9"/>
  <c r="K315" i="9" s="1"/>
  <c r="H257" i="9"/>
  <c r="K257" i="9" s="1"/>
  <c r="F197" i="9"/>
  <c r="H197" i="9" s="1"/>
  <c r="F98" i="2"/>
  <c r="H379" i="9" s="1"/>
  <c r="K132" i="9"/>
  <c r="H437" i="9" l="1"/>
  <c r="H316" i="9"/>
  <c r="K316" i="9" s="1"/>
  <c r="H258" i="9"/>
  <c r="K258" i="9" s="1"/>
  <c r="F198" i="9"/>
  <c r="H198" i="9" s="1"/>
  <c r="F99" i="2"/>
  <c r="H380" i="9" s="1"/>
  <c r="K133" i="9"/>
  <c r="H438" i="9" l="1"/>
  <c r="H317" i="9"/>
  <c r="K317" i="9" s="1"/>
  <c r="F199" i="9"/>
  <c r="H199" i="9" s="1"/>
  <c r="H259" i="9"/>
  <c r="K259" i="9" s="1"/>
  <c r="F100" i="2"/>
  <c r="H381" i="9" s="1"/>
  <c r="K134" i="9"/>
  <c r="H439" i="9" l="1"/>
  <c r="H318" i="9"/>
  <c r="K318" i="9" s="1"/>
  <c r="H260" i="9"/>
  <c r="K260" i="9" s="1"/>
  <c r="F200" i="9"/>
  <c r="H200" i="9" s="1"/>
  <c r="F101" i="2"/>
  <c r="H382" i="9" s="1"/>
  <c r="K135" i="9"/>
  <c r="H440" i="9" l="1"/>
  <c r="H319" i="9"/>
  <c r="K319" i="9" s="1"/>
  <c r="H261" i="9"/>
  <c r="K261" i="9" s="1"/>
  <c r="F201" i="9"/>
  <c r="H201" i="9" s="1"/>
  <c r="F102" i="2"/>
  <c r="H383" i="9" s="1"/>
  <c r="K136" i="9"/>
  <c r="H441" i="9" l="1"/>
  <c r="K137" i="9"/>
  <c r="H320" i="9"/>
  <c r="K320" i="9" s="1"/>
  <c r="H262" i="9"/>
  <c r="K262" i="9" s="1"/>
  <c r="F202" i="9"/>
  <c r="H202" i="9" s="1"/>
  <c r="H204" i="9" s="1"/>
  <c r="K21" i="9" s="1"/>
  <c r="K26" i="9" s="1"/>
  <c r="K28" i="9" l="1"/>
  <c r="L28" i="9"/>
  <c r="B113" i="4"/>
  <c r="B7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3C7537-440B-4AE2-A473-41DA6347A530}" keepAlive="1" name="Query - summary_benefit_lookup" description="Connection to the 'summary_benefit_lookup' query in the workbook." type="5" refreshedVersion="8" background="1" saveData="1">
    <dbPr connection="Provider=Microsoft.Mashup.OleDb.1;Data Source=$Workbook$;Location=summary_benefit_lookup;Extended Properties=&quot;&quot;" command="SELECT * FROM [summary_benefit_lookup]"/>
  </connection>
  <connection id="2" xr16:uid="{0DDDA454-5447-4FC5-A402-D549EE23C257}" keepAlive="1" name="Query - summary_benefit_lookup (2)" description="Connection to the 'summary_benefit_lookup (2)' query in the workbook." type="5" refreshedVersion="8" background="1" saveData="1">
    <dbPr connection="Provider=Microsoft.Mashup.OleDb.1;Data Source=$Workbook$;Location=&quot;summary_benefit_lookup (2)&quot;;Extended Properties=&quot;&quot;" command="SELECT * FROM [summary_benefit_lookup (2)]"/>
  </connection>
</connections>
</file>

<file path=xl/sharedStrings.xml><?xml version="1.0" encoding="utf-8"?>
<sst xmlns="http://schemas.openxmlformats.org/spreadsheetml/2006/main" count="739" uniqueCount="252">
  <si>
    <t>Group Specialty Benefits Proposal Tool</t>
  </si>
  <si>
    <t>Agent Name:</t>
  </si>
  <si>
    <t>Agent Email:</t>
  </si>
  <si>
    <t>Agent Phone:</t>
  </si>
  <si>
    <t>Group Name:</t>
  </si>
  <si>
    <t xml:space="preserve">Group Contact Name: </t>
  </si>
  <si>
    <t>Group Contact Email:</t>
  </si>
  <si>
    <t>Group Contact Phone:</t>
  </si>
  <si>
    <t>Today:</t>
  </si>
  <si>
    <t>Benefit Selection:</t>
  </si>
  <si>
    <t>Life Options</t>
  </si>
  <si>
    <t>None</t>
  </si>
  <si>
    <t>A</t>
  </si>
  <si>
    <t>1x BAE to $100,000</t>
  </si>
  <si>
    <t>B</t>
  </si>
  <si>
    <t>C</t>
  </si>
  <si>
    <t>D</t>
  </si>
  <si>
    <t>E</t>
  </si>
  <si>
    <t>F</t>
  </si>
  <si>
    <t xml:space="preserve">Enter Your Required Minimum Hours Per Week To Enroll </t>
  </si>
  <si>
    <t>Basic Life/AD&amp;D limitations for 1 life groups (30k, 50k or 1x on Basic Life/AD&amp;D is not available)</t>
  </si>
  <si>
    <t>Dependent Life</t>
  </si>
  <si>
    <t>No</t>
  </si>
  <si>
    <t>Yes</t>
  </si>
  <si>
    <t>Dependent Life/AD&amp;D can only be purchased in conjunction with Basic Life/AD&amp;D</t>
  </si>
  <si>
    <t>STD</t>
  </si>
  <si>
    <t>0/7/13</t>
  </si>
  <si>
    <t>0/7/26</t>
  </si>
  <si>
    <t>14/14/11</t>
  </si>
  <si>
    <t>14/14/24</t>
  </si>
  <si>
    <t xml:space="preserve">0/7/13 </t>
  </si>
  <si>
    <t xml:space="preserve">0/7/26 </t>
  </si>
  <si>
    <t>G</t>
  </si>
  <si>
    <t>H</t>
  </si>
  <si>
    <t>LTD</t>
  </si>
  <si>
    <t>Elim.</t>
  </si>
  <si>
    <t>Duration</t>
  </si>
  <si>
    <t>5 yr</t>
  </si>
  <si>
    <t>SSNRA</t>
  </si>
  <si>
    <t>LTD limitations for 1 life groups (SSNRA is not available)</t>
  </si>
  <si>
    <t>STD_Voluntary</t>
  </si>
  <si>
    <t>LTD_Voluntary</t>
  </si>
  <si>
    <t>Census:</t>
  </si>
  <si>
    <t>Enter DOB or Age Input</t>
  </si>
  <si>
    <t>DOB</t>
  </si>
  <si>
    <t>Age Input</t>
  </si>
  <si>
    <t>Annual Earnings (BAE)</t>
  </si>
  <si>
    <t>Full Name</t>
  </si>
  <si>
    <t>Group Contact Name:</t>
  </si>
  <si>
    <t>Plan Selections High Level Summary</t>
  </si>
  <si>
    <t>Insurance</t>
  </si>
  <si>
    <t>Option Selected</t>
  </si>
  <si>
    <t>Summary</t>
  </si>
  <si>
    <t>Total Premium</t>
  </si>
  <si>
    <t>Term Life</t>
  </si>
  <si>
    <t>AD&amp;D</t>
  </si>
  <si>
    <t>Voluntary STD</t>
  </si>
  <si>
    <t>Voluntary LTD</t>
  </si>
  <si>
    <t>Premium Total:</t>
  </si>
  <si>
    <t>Program Access Fee:</t>
  </si>
  <si>
    <t>Grand TOTAL</t>
  </si>
  <si>
    <t xml:space="preserve">Minimum Hours To Enroll </t>
  </si>
  <si>
    <t>Benefit Notes</t>
  </si>
  <si>
    <t>Life/AD&amp;D*</t>
  </si>
  <si>
    <t>Reduction Schedule:</t>
  </si>
  <si>
    <t>Plan Provisions</t>
  </si>
  <si>
    <t>65% of original amount at age 65</t>
  </si>
  <si>
    <t>Groups must be active members of the Small Business Association of Michigan in order to be eligible for coverage.</t>
  </si>
  <si>
    <t>40% of original amount at age 70</t>
  </si>
  <si>
    <t>All benefits available for purchase on a stand alone basis, with the exception of Dependent Life.</t>
  </si>
  <si>
    <t>25% of the original amount at age 75</t>
  </si>
  <si>
    <t>Groups of 1 or more employees working 20 or more hours per week are eligible for coverage.</t>
  </si>
  <si>
    <t>Dependent Life*</t>
  </si>
  <si>
    <t>Employer contribution of 100% is required, with 100% of all eligible employees enrolling in coverage.</t>
  </si>
  <si>
    <t xml:space="preserve">Must be purchased in conjunction with the base Life / AD&amp;D product.  </t>
  </si>
  <si>
    <t>All benefits are Guarantee Issue, regardless of group size.</t>
  </si>
  <si>
    <t>Short Term Disability**</t>
  </si>
  <si>
    <t>A $7.50 monthly Program Access Fee is included.</t>
  </si>
  <si>
    <t>All benefits are 66.67% replacement to a maximum of $1,000 per week.</t>
  </si>
  <si>
    <t>Maternity is covered as an illness.</t>
  </si>
  <si>
    <t xml:space="preserve">Please refer to the certificates for a complete description of benefits, limitations and exclusions.
</t>
  </si>
  <si>
    <t>Pre-existing period 3/12</t>
  </si>
  <si>
    <t>Long Term Disability***</t>
  </si>
  <si>
    <t>All benefits are 60% replacement to a maximum of $6,000 per month</t>
  </si>
  <si>
    <t>24 month Own Occupation Period</t>
  </si>
  <si>
    <t>Pre-existing period 12/6/24</t>
  </si>
  <si>
    <t>Two-year suicide exclusion applies to Voluntary Term Life coverage. OneAmerica Financial will not pay AD&amp;D  benefits for any loss that directly or indirectly, results in any way from or is contributed to by:  Disease of the mind or body, or any treatment thereof | Infections, except those from an accidental cut or wound | Suicide or attempted suicide | Intentionally self-inflicted injury | War or act of war | Travel or flight in any aircraft while a member of the crew | Commission of, or participation in a felony | Under the influence of certain drugs, narcotics, or hallucinogens unless properly used as prescribed by a physician | Intoxication as defined in the jurisdiction where the accident occurred | Participation in a riot</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</si>
  <si>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war/A Pre-Existing Condition (3/12) Provision is included.</t>
  </si>
  <si>
    <t>OneAmerica Financial does not pay benefits for any loss or disability caused by, resulting from, arising out of or substantially contributed to, directly by any one or more of the following:  A Pre-Existing Condition (12/6/24)| Commission of, participation in, or an attempt to commit an assault or felony | Intentionally self-inflicted injuries | Attempted suicide, regardless of mental capacity |Participation in a war, declared or undeclared, or any act of war | active military duty | active participation in a riot | commission of a crime for which the insured has been convicted.</t>
  </si>
  <si>
    <t>Term Life &amp; AD&amp;D Summary</t>
  </si>
  <si>
    <t>Page 2 of 5</t>
  </si>
  <si>
    <t>Emp. #</t>
  </si>
  <si>
    <t>Age</t>
  </si>
  <si>
    <t>Volume</t>
  </si>
  <si>
    <t>Life 
Rate</t>
  </si>
  <si>
    <t>Life 
Premium</t>
  </si>
  <si>
    <t>AD&amp;D 
Rate</t>
  </si>
  <si>
    <t>AD&amp;D Premium</t>
  </si>
  <si>
    <t>Page Summary</t>
  </si>
  <si>
    <t>Total Life Premiums:</t>
  </si>
  <si>
    <t>Total AD&amp;D Premiums:</t>
  </si>
  <si>
    <t>Total Life and AD&amp;D Premiums:</t>
  </si>
  <si>
    <t>Dependent Life Summary</t>
  </si>
  <si>
    <t>Page 3 of 5</t>
  </si>
  <si>
    <t>Benefit Selected:</t>
  </si>
  <si>
    <t>Dep. Life
Rate</t>
  </si>
  <si>
    <t>Total Dependent Life Premiums:</t>
  </si>
  <si>
    <t>Short Term Disability Summary</t>
  </si>
  <si>
    <t>Page 4 of 5</t>
  </si>
  <si>
    <t>STD Rate</t>
  </si>
  <si>
    <t>STD 
Premium</t>
  </si>
  <si>
    <t>Total Short Term Disability Premiums:</t>
  </si>
  <si>
    <t>Long Term Disability Summary</t>
  </si>
  <si>
    <t>Page 5 of 5</t>
  </si>
  <si>
    <t>LTD Rate</t>
  </si>
  <si>
    <t>LTD 
Premium</t>
  </si>
  <si>
    <t>Total Long Term Disability Premiums:</t>
  </si>
  <si>
    <t>Voluntary Short Term Disability Summary</t>
  </si>
  <si>
    <t>Total Voluntary Short Term Disability Premiums:</t>
  </si>
  <si>
    <t>Voluntary Long Term Disability Summary</t>
  </si>
  <si>
    <t>Total Voluntary Long Term Disability Premiums:</t>
  </si>
  <si>
    <t xml:space="preserve">OneAmerica Financial is the marketing name for the companies of OneAmerica Financial. Products issued and underwritten by American United Life Insurance Company® (AUL), Indianapolis, IN, a OneAmerica company. </t>
  </si>
  <si>
    <t xml:space="preserve">Not available in all states or may vary by state. Rates are guaranteed until 12/31/2028. </t>
  </si>
  <si>
    <t>Limitations for 1 life groups (SSNRA is not available)</t>
  </si>
  <si>
    <t>Life/AD&amp;D *</t>
  </si>
  <si>
    <t>65% upon the Person’s attainment of age 65</t>
  </si>
  <si>
    <t>25% of original amount at age 75</t>
  </si>
  <si>
    <t>Please refer to the certificates for a complete description of benefits, limitations and exclusions.</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</si>
  <si>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 A Pre-Existing Condition (3/12) Provision is included</t>
  </si>
  <si>
    <t xml:space="preserve">OneAmerica Financial is the marketing name for the companies of OneAmerica Financial. Products issued and underwritten by American United Life Insurance Company® (AUL), Indianapolis, IN, a OneAmerica company. 
Not available in all states or may vary by state. Rates are guaranteed until 12/31/2028 
Dependent Life/AD&amp;D can only be purchased in conjunction with Basic Life/AD&amp;D
Basic Life/AD&amp;D limitations for 1 life groups (30k, 50k or 1x on Basic Life/AD&amp;D is not available) 
Limitations for 1 life groups (SSNRA is not available)	</t>
  </si>
  <si>
    <t>Life Volume Checks</t>
  </si>
  <si>
    <t>e = ee count</t>
  </si>
  <si>
    <t>IF(E3&gt;0,((T3*'summary lookup and rates'!$C$5)/1000),0)</t>
  </si>
  <si>
    <t>BAE</t>
  </si>
  <si>
    <t>Age Today</t>
  </si>
  <si>
    <t>Count?</t>
  </si>
  <si>
    <t>Employee #</t>
  </si>
  <si>
    <t>Life Selection</t>
  </si>
  <si>
    <t>BAE Total Round Up</t>
  </si>
  <si>
    <t>dLife Selection</t>
  </si>
  <si>
    <t>STD Selection</t>
  </si>
  <si>
    <t>WIB</t>
  </si>
  <si>
    <t>STD Premium</t>
  </si>
  <si>
    <t>LTD Selection</t>
  </si>
  <si>
    <t>Monthly Income</t>
  </si>
  <si>
    <t>LTD Premium</t>
  </si>
  <si>
    <t>Life/AD&amp;D Reduction</t>
  </si>
  <si>
    <t>A Check</t>
  </si>
  <si>
    <t>B, C, D, E, F Check</t>
  </si>
  <si>
    <t>Pre-Reduction Volume</t>
  </si>
  <si>
    <t>Actual Life Volume</t>
  </si>
  <si>
    <t>Life Premium</t>
  </si>
  <si>
    <t>dLife Premium</t>
  </si>
  <si>
    <t>VOL STD Selection</t>
  </si>
  <si>
    <t>VOL LTD Selection</t>
  </si>
  <si>
    <t>A16-0050-1116 SBAM</t>
  </si>
  <si>
    <t>Monthly Premium Calculation Spreadsheet</t>
  </si>
  <si>
    <t>60% Voluntary STD Rates</t>
  </si>
  <si>
    <t>Age Band</t>
  </si>
  <si>
    <t>0 - 24</t>
  </si>
  <si>
    <t>25-29</t>
  </si>
  <si>
    <t>30-34</t>
  </si>
  <si>
    <t>35-39</t>
  </si>
  <si>
    <t>40-44</t>
  </si>
  <si>
    <t>45-49</t>
  </si>
  <si>
    <t>50-54</t>
  </si>
  <si>
    <t>55-59</t>
  </si>
  <si>
    <t>60-64</t>
  </si>
  <si>
    <t>65-69</t>
  </si>
  <si>
    <t>70+</t>
  </si>
  <si>
    <t>Voluntary Plans are 100% Employee Paid</t>
  </si>
  <si>
    <t xml:space="preserve">Non taxable </t>
  </si>
  <si>
    <t>60% Voluntary LTD Rates</t>
  </si>
  <si>
    <t>90d  5YR</t>
  </si>
  <si>
    <t>90d SSNRA</t>
  </si>
  <si>
    <t>180d 5 YR</t>
  </si>
  <si>
    <t>180d SSNRA</t>
  </si>
  <si>
    <t xml:space="preserve">Voluntary Life / AD&amp;D </t>
  </si>
  <si>
    <t>&lt;30</t>
  </si>
  <si>
    <t>70-74**</t>
  </si>
  <si>
    <t>75+**</t>
  </si>
  <si>
    <t>Dependent Child(ren)</t>
  </si>
  <si>
    <t>Election Parameters</t>
  </si>
  <si>
    <t>Employee</t>
  </si>
  <si>
    <t>Spouse*</t>
  </si>
  <si>
    <t xml:space="preserve">Dependent Life Benefit </t>
  </si>
  <si>
    <t>Minimum Election</t>
  </si>
  <si>
    <t xml:space="preserve">Live Birth to 6 months </t>
  </si>
  <si>
    <t>Maximum Election</t>
  </si>
  <si>
    <t xml:space="preserve">After 6 months </t>
  </si>
  <si>
    <t>Increments of</t>
  </si>
  <si>
    <t>Guarantee Issue**</t>
  </si>
  <si>
    <t>$100,000***</t>
  </si>
  <si>
    <t>*Premium calculation for spouse is based upon the age of the employee.</t>
  </si>
  <si>
    <t>**Employees age 70-74 receive $20,000 guarantee issue; employees 75 or older must satisfy full medical underwriting.</t>
  </si>
  <si>
    <t>***GI is $100,000</t>
  </si>
  <si>
    <t>Benefits terminate at retirement.</t>
  </si>
  <si>
    <t>Employee must elect coverage for spouse and / or children to be eligible for coverage.</t>
  </si>
  <si>
    <t>Voluntary Benefits Schedule</t>
  </si>
  <si>
    <t>Plans</t>
  </si>
  <si>
    <t>Key</t>
  </si>
  <si>
    <t>Life reduction schedule</t>
  </si>
  <si>
    <t>Category</t>
  </si>
  <si>
    <t>Reduction</t>
  </si>
  <si>
    <t>Reduction schedule</t>
  </si>
  <si>
    <t>18-64</t>
  </si>
  <si>
    <t>If &lt;65, then prem calc</t>
  </si>
  <si>
    <t>if 65-69, then calc benefit chosen x .65, move to prem calc</t>
  </si>
  <si>
    <t>if 70-74, then calc benefit chosen x.6, move to prem calc</t>
  </si>
  <si>
    <t>if 75-99, then calc benefit chosen x .75, move to prem calc</t>
  </si>
  <si>
    <t>70-74</t>
  </si>
  <si>
    <t>75-99</t>
  </si>
  <si>
    <t>75+</t>
  </si>
  <si>
    <t>Change cells colored to update non-voluntary rates</t>
  </si>
  <si>
    <t>Coverage</t>
  </si>
  <si>
    <t>Rate</t>
  </si>
  <si>
    <t>Dep Life</t>
  </si>
  <si>
    <t>5000/500/2000</t>
  </si>
  <si>
    <t>Life</t>
  </si>
  <si>
    <t>ADD</t>
  </si>
  <si>
    <t>Dlife</t>
  </si>
  <si>
    <t>Col Number</t>
  </si>
  <si>
    <t>Life/ADD</t>
  </si>
  <si>
    <t>Column1</t>
  </si>
  <si>
    <t>VOL STD</t>
  </si>
  <si>
    <t>VOL LTD</t>
  </si>
  <si>
    <t>90, 5 yr</t>
  </si>
  <si>
    <t>0/7/13 @ 66.67%</t>
  </si>
  <si>
    <t>0/7/13 Voluntary</t>
  </si>
  <si>
    <t>90, 5 yr Voluntary</t>
  </si>
  <si>
    <t>90, SSNRA</t>
  </si>
  <si>
    <t>0/7/26 @ 66.67%</t>
  </si>
  <si>
    <t>0/7/26 Voluntary</t>
  </si>
  <si>
    <t>90, SSNRA Voluntary</t>
  </si>
  <si>
    <t>180, 5 yr</t>
  </si>
  <si>
    <t>14/14/11 @ 66.67%</t>
  </si>
  <si>
    <t>14/14/11 Voluntary</t>
  </si>
  <si>
    <t>180, 5 yr Voluntary</t>
  </si>
  <si>
    <t>180, SSNRA</t>
  </si>
  <si>
    <t>14/14/24 @ 66.67%</t>
  </si>
  <si>
    <t>14/14/24 Voluntary</t>
  </si>
  <si>
    <t>180, SSNRA Voluntary</t>
  </si>
  <si>
    <t>0/7/13 60%</t>
  </si>
  <si>
    <t>0/7/13 @ 60%</t>
  </si>
  <si>
    <t>0/7/26 60%</t>
  </si>
  <si>
    <t>0/7/26 @ 60%</t>
  </si>
  <si>
    <t>14/14/11 60%</t>
  </si>
  <si>
    <t>14/14/11 @ 60%</t>
  </si>
  <si>
    <t>14/14/24 60%</t>
  </si>
  <si>
    <t>14/14/24 @ 60%</t>
  </si>
  <si>
    <t>STD Rates Lookup</t>
  </si>
  <si>
    <t>LTD Rates Lookup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</si>
</sst>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_(&quot;$&quot;* #,##0_);_(&quot;$&quot;* \(#,##0\);_(&quot;$&quot;* &quot;-&quot;??_);_(@_)"/>
    <numFmt numFmtId="165" formatCode="&quot;$&quot;#,##0"/>
    <numFmt numFmtId="166" formatCode="&quot;$&quot;#,##0.00"/>
    <numFmt numFmtId="167" formatCode="_(&quot;$&quot;* #,##0.000_);_(&quot;$&quot;* \(#,##0.000\);_(&quot;$&quot;* &quot;-&quot;???_);_(@_)"/>
    <numFmt numFmtId="168" formatCode="&quot;$&quot;#,##0.000"/>
    <numFmt numFmtId="169" formatCode="&quot;$&quot;#,##0.000_);\(&quot;$&quot;#,##0.000\)"/>
    <numFmt numFmtId="170" formatCode="_(&quot;$&quot;* #,##0.000_);_(&quot;$&quot;* \(#,##0.000\);_(&quot;$&quot;* &quot;-&quot;??_);_(@_)"/>
    <numFmt numFmtId="171" formatCode="&quot;$&quot;#,##0.0000_);\(&quot;$&quot;#,##0.0000\)"/>
    <numFmt numFmtId="172" formatCode="&quot;$&quot;0.0000"/>
  </numFmts>
  <fonts count="49"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font>
    <font>
      <b/>
      <u/>
      <sz val="10"/>
      <name val="Calibri"/>
      <family val="2"/>
    </font>
    <font>
      <sz val="12"/>
      <color theme="1"/>
      <name val="Calibri"/>
      <family val="2"/>
      <scheme val="minor"/>
    </font>
    <font>
      <sz val="8"/>
      <name val="Calibri"/>
      <family val="2"/>
      <scheme val="minor"/>
    </font>
    <font>
      <sz val="11"/>
      <color rgb="FF000000"/>
      <name val="Aptos Narrow"/>
      <family val="2"/>
    </font>
    <font>
      <u/>
      <sz val="11"/>
      <color theme="10"/>
      <name val="Calibri"/>
      <family val="2"/>
      <scheme val="minor"/>
    </font>
    <font>
      <sz val="11"/>
      <color theme="1"/>
      <name val="Aptos"/>
      <family val="2"/>
    </font>
    <font>
      <sz val="9"/>
      <color theme="1"/>
      <name val="Aptos"/>
      <family val="2"/>
    </font>
    <font>
      <sz val="9"/>
      <color indexed="8"/>
      <name val="Aptos"/>
      <family val="2"/>
    </font>
    <font>
      <b/>
      <sz val="9"/>
      <color indexed="8"/>
      <name val="Aptos"/>
      <family val="2"/>
    </font>
    <font>
      <sz val="9"/>
      <name val="Aptos"/>
      <family val="2"/>
    </font>
    <font>
      <sz val="7"/>
      <color theme="1"/>
      <name val="Aptos"/>
      <family val="2"/>
    </font>
    <font>
      <b/>
      <u/>
      <sz val="7"/>
      <color theme="1"/>
      <name val="Aptos"/>
      <family val="2"/>
    </font>
    <font>
      <b/>
      <sz val="7"/>
      <color theme="1"/>
      <name val="Aptos"/>
      <family val="2"/>
    </font>
    <font>
      <sz val="7"/>
      <color indexed="8"/>
      <name val="Aptos"/>
      <family val="2"/>
    </font>
    <font>
      <b/>
      <sz val="7"/>
      <color indexed="8"/>
      <name val="Aptos"/>
      <family val="2"/>
    </font>
    <font>
      <sz val="7"/>
      <name val="Aptos"/>
      <family val="2"/>
    </font>
    <font>
      <sz val="7"/>
      <color rgb="FFFF0000"/>
      <name val="Aptos"/>
      <family val="2"/>
    </font>
    <font>
      <b/>
      <u/>
      <sz val="7"/>
      <name val="Aptos"/>
      <family val="2"/>
    </font>
    <font>
      <b/>
      <sz val="7"/>
      <name val="Aptos"/>
      <family val="2"/>
    </font>
    <font>
      <i/>
      <sz val="7"/>
      <name val="Aptos"/>
      <family val="2"/>
    </font>
    <font>
      <sz val="7"/>
      <color indexed="43"/>
      <name val="Aptos"/>
      <family val="2"/>
    </font>
    <font>
      <sz val="7"/>
      <color indexed="9"/>
      <name val="Aptos"/>
      <family val="2"/>
    </font>
    <font>
      <sz val="7"/>
      <color indexed="60"/>
      <name val="Aptos"/>
      <family val="2"/>
    </font>
    <font>
      <b/>
      <sz val="7"/>
      <color theme="0"/>
      <name val="Aptos"/>
      <family val="2"/>
    </font>
    <font>
      <sz val="11"/>
      <color theme="1"/>
      <name val="Aptos Narrow"/>
      <family val="2"/>
    </font>
    <font>
      <sz val="11"/>
      <color indexed="8"/>
      <name val="Aptos Narrow"/>
      <family val="2"/>
    </font>
    <font>
      <b/>
      <sz val="11"/>
      <color indexed="8"/>
      <name val="Aptos Narrow"/>
      <family val="2"/>
    </font>
    <font>
      <b/>
      <sz val="11"/>
      <color theme="0"/>
      <name val="Aptos Narrow"/>
      <family val="2"/>
    </font>
    <font>
      <sz val="11"/>
      <color theme="0"/>
      <name val="Aptos Narrow"/>
      <family val="2"/>
    </font>
    <font>
      <sz val="11"/>
      <name val="Aptos Narrow"/>
      <family val="2"/>
    </font>
    <font>
      <sz val="11"/>
      <color rgb="FF0075B3"/>
      <name val="Aptos Narrow"/>
      <family val="2"/>
    </font>
    <font>
      <b/>
      <sz val="11"/>
      <color rgb="FF000000"/>
      <name val="Aptos Narrow"/>
      <family val="2"/>
    </font>
    <font>
      <b/>
      <sz val="11"/>
      <color theme="1"/>
      <name val="Aptos Narrow"/>
      <family val="2"/>
    </font>
    <font>
      <b/>
      <sz val="11"/>
      <color rgb="FFFF0000"/>
      <name val="Aptos Narrow"/>
      <family val="2"/>
    </font>
    <font>
      <b/>
      <sz val="11"/>
      <name val="Aptos Narrow"/>
      <family val="2"/>
    </font>
    <font>
      <u/>
      <sz val="11"/>
      <color theme="10"/>
      <name val="Aptos Narrow"/>
      <family val="2"/>
    </font>
    <font>
      <b/>
      <sz val="9"/>
      <name val="Aptos"/>
      <family val="2"/>
    </font>
    <font>
      <b/>
      <sz val="10"/>
      <color theme="1"/>
      <name val="Aptos Narrow"/>
      <family val="2"/>
    </font>
    <font>
      <b/>
      <sz val="10"/>
      <name val="Aptos Narrow"/>
      <family val="2"/>
    </font>
    <font>
      <sz val="10"/>
      <color theme="1"/>
      <name val="Aptos Narrow"/>
      <family val="2"/>
    </font>
    <font>
      <sz val="10"/>
      <name val="Aptos Narrow"/>
      <family val="2"/>
    </font>
    <font>
      <sz val="10"/>
      <color indexed="8"/>
      <name val="Aptos Narrow"/>
      <family val="2"/>
    </font>
    <font>
      <b/>
      <sz val="10"/>
      <color indexed="8"/>
      <name val="Aptos Narrow"/>
      <family val="2"/>
    </font>
    <font>
      <b/>
      <sz val="10"/>
      <color theme="0"/>
      <name val="Aptos Narrow"/>
      <family val="2"/>
    </font>
    <font>
      <sz val="10"/>
      <color theme="0"/>
      <name val="Aptos Narrow"/>
      <family val="2"/>
    </font>
  </fonts>
  <fills count="24">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64"/>
      </patternFill>
    </fill>
    <fill>
      <patternFill patternType="solid">
        <fgColor rgb="FF0075B3"/>
        <bgColor indexed="64"/>
      </patternFill>
    </fill>
    <fill>
      <patternFill patternType="solid">
        <fgColor rgb="FFBEB9A6"/>
        <bgColor indexed="64"/>
      </patternFill>
    </fill>
    <fill>
      <patternFill patternType="solid">
        <fgColor indexed="2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249977111117893"/>
        <bgColor indexed="64"/>
      </patternFill>
    </fill>
    <fill>
      <patternFill patternType="solid">
        <fgColor rgb="FF0070C0"/>
        <bgColor indexed="64"/>
      </patternFill>
    </fill>
    <fill>
      <patternFill patternType="solid">
        <fgColor theme="8"/>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A6C9EC"/>
        <bgColor rgb="FF000000"/>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double">
        <color indexed="64"/>
      </bottom>
      <diagonal/>
    </border>
    <border>
      <left/>
      <right/>
      <top style="thin">
        <color theme="4" tint="0.39997558519241921"/>
      </top>
      <bottom/>
      <diagonal/>
    </border>
    <border>
      <left/>
      <right style="thin">
        <color auto="1"/>
      </right>
      <top style="thin">
        <color indexed="64"/>
      </top>
      <bottom/>
      <diagonal/>
    </border>
    <border>
      <left style="thin">
        <color auto="1"/>
      </left>
      <right style="thin">
        <color auto="1"/>
      </right>
      <top style="thin">
        <color indexed="64"/>
      </top>
      <bottom/>
      <diagonal/>
    </border>
    <border>
      <left style="thin">
        <color auto="1"/>
      </left>
      <right/>
      <top style="thin">
        <color indexed="64"/>
      </top>
      <bottom/>
      <diagonal/>
    </border>
    <border>
      <left/>
      <right/>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404">
    <xf numFmtId="0" fontId="0" fillId="0" borderId="0" xfId="0"/>
    <xf numFmtId="0" fontId="3" fillId="2" borderId="0" xfId="0" applyFont="1" applyFill="1"/>
    <xf numFmtId="0" fontId="4" fillId="2" borderId="0" xfId="0" applyFont="1" applyFill="1" applyAlignment="1">
      <alignment horizontal="center"/>
    </xf>
    <xf numFmtId="0" fontId="3" fillId="0" borderId="0" xfId="0" applyFont="1"/>
    <xf numFmtId="0" fontId="3" fillId="7" borderId="0" xfId="0" applyFont="1" applyFill="1"/>
    <xf numFmtId="166" fontId="3" fillId="0" borderId="0" xfId="0" applyNumberFormat="1" applyFont="1"/>
    <xf numFmtId="7" fontId="3" fillId="0" borderId="0" xfId="0" applyNumberFormat="1" applyFont="1"/>
    <xf numFmtId="2" fontId="0" fillId="0" borderId="0" xfId="0" applyNumberFormat="1"/>
    <xf numFmtId="14" fontId="0" fillId="0" borderId="0" xfId="0" applyNumberFormat="1"/>
    <xf numFmtId="0" fontId="5" fillId="0" borderId="0" xfId="0" applyFont="1"/>
    <xf numFmtId="0" fontId="0" fillId="11" borderId="0" xfId="0" applyFill="1"/>
    <xf numFmtId="0" fontId="2" fillId="0" borderId="0" xfId="0" applyFont="1"/>
    <xf numFmtId="0" fontId="9" fillId="0" borderId="0" xfId="0" applyFont="1"/>
    <xf numFmtId="0" fontId="12" fillId="0" borderId="0" xfId="0" applyFont="1" applyAlignment="1">
      <alignment vertical="center" wrapText="1"/>
    </xf>
    <xf numFmtId="0" fontId="10" fillId="0" borderId="0" xfId="0" applyFont="1" applyAlignment="1">
      <alignment vertical="center" wrapText="1"/>
    </xf>
    <xf numFmtId="2" fontId="10" fillId="0" borderId="0" xfId="0" applyNumberFormat="1" applyFont="1" applyAlignment="1">
      <alignment vertical="center" wrapText="1"/>
    </xf>
    <xf numFmtId="2" fontId="12" fillId="0" borderId="0" xfId="0" applyNumberFormat="1" applyFont="1" applyAlignment="1">
      <alignment vertical="center" wrapText="1"/>
    </xf>
    <xf numFmtId="0" fontId="11" fillId="0" borderId="0" xfId="0" applyFont="1" applyAlignment="1">
      <alignment vertical="center" wrapText="1"/>
    </xf>
    <xf numFmtId="0" fontId="13" fillId="0" borderId="0" xfId="0" applyFont="1" applyAlignment="1">
      <alignment vertical="center" wrapText="1"/>
    </xf>
    <xf numFmtId="14" fontId="14" fillId="0" borderId="0" xfId="0" applyNumberFormat="1" applyFont="1" applyAlignment="1">
      <alignment vertical="center" wrapText="1"/>
    </xf>
    <xf numFmtId="0" fontId="14" fillId="0" borderId="0" xfId="0" applyFont="1" applyAlignment="1">
      <alignment vertical="center" wrapText="1"/>
    </xf>
    <xf numFmtId="0" fontId="15" fillId="10" borderId="0" xfId="0" applyFont="1" applyFill="1" applyAlignment="1">
      <alignment vertical="center" wrapText="1"/>
    </xf>
    <xf numFmtId="14" fontId="16" fillId="3" borderId="1" xfId="0" applyNumberFormat="1" applyFont="1" applyFill="1" applyBorder="1" applyAlignment="1">
      <alignment vertical="center" wrapText="1"/>
    </xf>
    <xf numFmtId="0" fontId="16" fillId="3" borderId="1" xfId="0" applyFont="1" applyFill="1" applyBorder="1" applyAlignment="1">
      <alignment vertical="center" wrapText="1"/>
    </xf>
    <xf numFmtId="0" fontId="15" fillId="9" borderId="0" xfId="0" applyFont="1" applyFill="1" applyAlignment="1">
      <alignment vertical="center" wrapText="1"/>
    </xf>
    <xf numFmtId="0" fontId="15" fillId="8" borderId="0" xfId="0" applyFont="1" applyFill="1" applyAlignment="1">
      <alignment vertical="center" wrapText="1"/>
    </xf>
    <xf numFmtId="44" fontId="17" fillId="0" borderId="0" xfId="1" applyFont="1" applyFill="1" applyAlignment="1">
      <alignment vertical="center" wrapText="1"/>
    </xf>
    <xf numFmtId="44" fontId="14" fillId="0" borderId="0" xfId="0" applyNumberFormat="1" applyFont="1" applyAlignment="1">
      <alignment vertical="center" wrapText="1"/>
    </xf>
    <xf numFmtId="14" fontId="14" fillId="11" borderId="0" xfId="0" applyNumberFormat="1" applyFont="1" applyFill="1" applyAlignment="1">
      <alignment vertical="center" wrapText="1"/>
    </xf>
    <xf numFmtId="0" fontId="14" fillId="11" borderId="0" xfId="0" applyFont="1" applyFill="1" applyAlignment="1">
      <alignment vertical="center" wrapText="1"/>
    </xf>
    <xf numFmtId="44" fontId="17" fillId="11" borderId="0" xfId="1" applyFont="1" applyFill="1" applyAlignment="1">
      <alignment vertical="center" wrapText="1"/>
    </xf>
    <xf numFmtId="44" fontId="14" fillId="11" borderId="0" xfId="0" applyNumberFormat="1" applyFont="1" applyFill="1" applyAlignment="1">
      <alignment vertical="center" wrapText="1"/>
    </xf>
    <xf numFmtId="0" fontId="18" fillId="0" borderId="0" xfId="0" applyFont="1" applyAlignment="1">
      <alignment vertical="center" wrapText="1"/>
    </xf>
    <xf numFmtId="2" fontId="14" fillId="0" borderId="0" xfId="0" applyNumberFormat="1" applyFont="1" applyAlignment="1">
      <alignment vertical="center" wrapText="1"/>
    </xf>
    <xf numFmtId="0" fontId="17" fillId="0" borderId="0" xfId="0" applyFont="1" applyAlignment="1">
      <alignment vertical="center" wrapText="1"/>
    </xf>
    <xf numFmtId="2" fontId="18" fillId="0" borderId="0" xfId="0" applyNumberFormat="1" applyFont="1" applyAlignment="1">
      <alignment vertical="center" wrapText="1"/>
    </xf>
    <xf numFmtId="0" fontId="19" fillId="0" borderId="0" xfId="0" applyFont="1" applyAlignment="1">
      <alignment vertical="center" wrapText="1"/>
    </xf>
    <xf numFmtId="0" fontId="14" fillId="14" borderId="0" xfId="0" applyFont="1" applyFill="1" applyAlignment="1">
      <alignment vertical="center" wrapText="1"/>
    </xf>
    <xf numFmtId="0" fontId="18" fillId="14" borderId="0" xfId="0" applyFont="1" applyFill="1" applyAlignment="1">
      <alignment vertical="center" wrapText="1"/>
    </xf>
    <xf numFmtId="0" fontId="19" fillId="2" borderId="0" xfId="0" applyFont="1" applyFill="1" applyAlignment="1">
      <alignment vertical="center" wrapText="1"/>
    </xf>
    <xf numFmtId="0" fontId="17" fillId="2" borderId="0" xfId="0" applyFont="1" applyFill="1" applyAlignment="1">
      <alignment horizontal="left" vertical="center" wrapText="1"/>
    </xf>
    <xf numFmtId="171" fontId="20" fillId="2" borderId="5" xfId="1" applyNumberFormat="1" applyFont="1" applyFill="1" applyBorder="1" applyAlignment="1">
      <alignment vertical="center" wrapText="1"/>
    </xf>
    <xf numFmtId="171" fontId="20" fillId="2" borderId="0" xfId="1" applyNumberFormat="1" applyFont="1" applyFill="1" applyAlignment="1">
      <alignment vertical="center" wrapText="1"/>
    </xf>
    <xf numFmtId="0" fontId="21" fillId="2" borderId="0" xfId="0" applyFont="1" applyFill="1" applyAlignment="1">
      <alignment horizontal="center" vertical="center" wrapText="1"/>
    </xf>
    <xf numFmtId="165" fontId="19" fillId="2" borderId="0" xfId="0" applyNumberFormat="1" applyFont="1" applyFill="1" applyAlignment="1">
      <alignment horizontal="right" vertical="center" wrapText="1"/>
    </xf>
    <xf numFmtId="166" fontId="19" fillId="2" borderId="0" xfId="0" applyNumberFormat="1" applyFont="1" applyFill="1" applyAlignment="1">
      <alignment horizontal="right" vertical="center" wrapText="1"/>
    </xf>
    <xf numFmtId="7" fontId="19" fillId="2" borderId="0" xfId="0" applyNumberFormat="1" applyFont="1" applyFill="1" applyAlignment="1">
      <alignment vertical="center" wrapText="1"/>
    </xf>
    <xf numFmtId="8" fontId="19" fillId="2" borderId="0" xfId="0" applyNumberFormat="1" applyFont="1" applyFill="1" applyAlignment="1">
      <alignment vertical="center" wrapText="1"/>
    </xf>
    <xf numFmtId="0" fontId="22" fillId="2" borderId="0" xfId="0" applyFont="1" applyFill="1" applyAlignment="1">
      <alignment vertical="center" wrapText="1"/>
    </xf>
    <xf numFmtId="0" fontId="14" fillId="4" borderId="0" xfId="0" applyFont="1" applyFill="1" applyAlignment="1">
      <alignment vertical="center" wrapText="1"/>
    </xf>
    <xf numFmtId="165" fontId="19" fillId="0" borderId="0" xfId="0" applyNumberFormat="1" applyFont="1" applyAlignment="1">
      <alignment vertical="center" wrapText="1"/>
    </xf>
    <xf numFmtId="166" fontId="19" fillId="0" borderId="0" xfId="0" applyNumberFormat="1" applyFont="1" applyAlignment="1">
      <alignment vertical="center" wrapText="1"/>
    </xf>
    <xf numFmtId="7" fontId="19" fillId="0" borderId="0" xfId="0" applyNumberFormat="1" applyFont="1" applyAlignment="1">
      <alignment vertical="center" wrapText="1"/>
    </xf>
    <xf numFmtId="165" fontId="19" fillId="7" borderId="0" xfId="0" applyNumberFormat="1" applyFont="1" applyFill="1" applyAlignment="1">
      <alignment vertical="center" wrapText="1"/>
    </xf>
    <xf numFmtId="166" fontId="19" fillId="7" borderId="0" xfId="0" applyNumberFormat="1" applyFont="1" applyFill="1" applyAlignment="1">
      <alignment vertical="center" wrapText="1"/>
    </xf>
    <xf numFmtId="0" fontId="19" fillId="7" borderId="0" xfId="0" applyFont="1" applyFill="1" applyAlignment="1">
      <alignment vertical="center" wrapText="1"/>
    </xf>
    <xf numFmtId="0" fontId="22" fillId="0" borderId="0" xfId="0" applyFont="1" applyAlignment="1">
      <alignment vertical="center" wrapText="1"/>
    </xf>
    <xf numFmtId="167" fontId="19" fillId="3" borderId="1" xfId="1" applyNumberFormat="1" applyFont="1" applyFill="1" applyBorder="1" applyAlignment="1">
      <alignment vertical="center" wrapText="1"/>
    </xf>
    <xf numFmtId="44" fontId="19" fillId="0" borderId="0" xfId="1" applyFont="1" applyFill="1" applyBorder="1" applyAlignment="1">
      <alignment vertical="center" wrapText="1"/>
    </xf>
    <xf numFmtId="0" fontId="18"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quotePrefix="1" applyFont="1" applyAlignment="1">
      <alignment horizontal="center" vertical="center" wrapText="1"/>
    </xf>
    <xf numFmtId="0" fontId="19" fillId="0" borderId="0" xfId="0" applyFont="1" applyAlignment="1">
      <alignment horizontal="center" vertical="center" wrapText="1"/>
    </xf>
    <xf numFmtId="0" fontId="27" fillId="12" borderId="0" xfId="0" applyFont="1" applyFill="1" applyAlignment="1">
      <alignment vertical="center" wrapText="1"/>
    </xf>
    <xf numFmtId="0" fontId="22" fillId="12" borderId="0" xfId="0" applyFont="1" applyFill="1" applyAlignment="1">
      <alignment horizontal="right" vertical="center" wrapText="1"/>
    </xf>
    <xf numFmtId="0" fontId="19" fillId="4" borderId="0" xfId="0" applyFont="1" applyFill="1" applyAlignment="1">
      <alignment vertical="center" wrapText="1"/>
    </xf>
    <xf numFmtId="0" fontId="19" fillId="4" borderId="0" xfId="0" applyFont="1" applyFill="1" applyAlignment="1">
      <alignment horizontal="center" vertical="center" wrapText="1"/>
    </xf>
    <xf numFmtId="49" fontId="19" fillId="0" borderId="0" xfId="0" applyNumberFormat="1" applyFont="1" applyAlignment="1">
      <alignment horizontal="right" vertical="center" wrapText="1"/>
    </xf>
    <xf numFmtId="0" fontId="14" fillId="13" borderId="14" xfId="0" applyFont="1" applyFill="1" applyBorder="1" applyAlignment="1">
      <alignment vertical="center" wrapText="1"/>
    </xf>
    <xf numFmtId="0" fontId="14" fillId="0" borderId="14" xfId="0" applyFont="1" applyBorder="1" applyAlignment="1">
      <alignment vertical="center" wrapText="1"/>
    </xf>
    <xf numFmtId="44" fontId="19" fillId="0" borderId="0" xfId="1" applyFont="1" applyAlignment="1">
      <alignment vertical="center" wrapText="1"/>
    </xf>
    <xf numFmtId="0" fontId="28" fillId="4" borderId="0" xfId="0" applyFont="1" applyFill="1" applyAlignment="1">
      <alignment vertical="center" wrapText="1"/>
    </xf>
    <xf numFmtId="0" fontId="29" fillId="4" borderId="0" xfId="0" applyFont="1" applyFill="1" applyAlignment="1">
      <alignment horizontal="left" vertical="center" wrapText="1"/>
    </xf>
    <xf numFmtId="0" fontId="28" fillId="4" borderId="0" xfId="0" applyFont="1" applyFill="1"/>
    <xf numFmtId="0" fontId="30" fillId="4" borderId="2" xfId="0" applyFont="1" applyFill="1" applyBorder="1" applyAlignment="1">
      <alignment vertical="center"/>
    </xf>
    <xf numFmtId="0" fontId="28" fillId="4" borderId="3" xfId="0" applyFont="1" applyFill="1" applyBorder="1" applyAlignment="1">
      <alignment vertical="center"/>
    </xf>
    <xf numFmtId="0" fontId="28" fillId="4" borderId="3" xfId="0" applyFont="1" applyFill="1" applyBorder="1" applyAlignment="1">
      <alignment horizontal="left" vertical="center"/>
    </xf>
    <xf numFmtId="0" fontId="28" fillId="4" borderId="4" xfId="0" applyFont="1" applyFill="1" applyBorder="1" applyAlignment="1">
      <alignment horizontal="left" vertical="center"/>
    </xf>
    <xf numFmtId="0" fontId="28" fillId="2" borderId="0" xfId="0" applyFont="1" applyFill="1" applyAlignment="1" applyProtection="1">
      <alignment horizontal="left" vertical="center" wrapText="1"/>
      <protection locked="0"/>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30" fillId="4" borderId="8" xfId="0" applyFont="1" applyFill="1" applyBorder="1" applyAlignment="1">
      <alignment vertical="center"/>
    </xf>
    <xf numFmtId="0" fontId="28" fillId="4" borderId="6" xfId="0" applyFont="1" applyFill="1" applyBorder="1" applyAlignment="1">
      <alignment vertical="center"/>
    </xf>
    <xf numFmtId="0" fontId="28" fillId="4" borderId="6" xfId="0" applyFont="1" applyFill="1" applyBorder="1" applyAlignment="1">
      <alignment horizontal="left" vertical="center"/>
    </xf>
    <xf numFmtId="0" fontId="28" fillId="0" borderId="6" xfId="0" applyFont="1" applyBorder="1" applyAlignment="1">
      <alignment horizontal="left" vertical="center"/>
    </xf>
    <xf numFmtId="0" fontId="28" fillId="0" borderId="7" xfId="0" applyFont="1" applyBorder="1" applyAlignment="1">
      <alignment horizontal="left" vertical="center"/>
    </xf>
    <xf numFmtId="0" fontId="31" fillId="5" borderId="0" xfId="0" applyFont="1" applyFill="1" applyAlignment="1">
      <alignment vertical="center" wrapText="1"/>
    </xf>
    <xf numFmtId="0" fontId="30" fillId="4" borderId="0" xfId="0" applyFont="1" applyFill="1" applyAlignment="1">
      <alignment vertical="center" wrapText="1"/>
    </xf>
    <xf numFmtId="0" fontId="28" fillId="4" borderId="3" xfId="0" applyFont="1" applyFill="1" applyBorder="1" applyAlignment="1">
      <alignment vertical="center" wrapText="1"/>
    </xf>
    <xf numFmtId="0" fontId="28" fillId="4" borderId="4" xfId="0" applyFont="1" applyFill="1" applyBorder="1" applyAlignment="1">
      <alignment vertical="center" wrapText="1"/>
    </xf>
    <xf numFmtId="0" fontId="28" fillId="4" borderId="2" xfId="0" applyFont="1" applyFill="1" applyBorder="1" applyAlignment="1">
      <alignment vertical="center" wrapText="1"/>
    </xf>
    <xf numFmtId="0" fontId="28" fillId="2" borderId="2" xfId="0" applyFont="1" applyFill="1" applyBorder="1" applyAlignment="1">
      <alignment horizontal="left" vertical="center" wrapText="1"/>
    </xf>
    <xf numFmtId="0" fontId="28" fillId="2" borderId="0" xfId="0" applyFont="1" applyFill="1" applyAlignment="1">
      <alignment vertical="center" wrapText="1"/>
    </xf>
    <xf numFmtId="0" fontId="30" fillId="4" borderId="0" xfId="0" applyFont="1" applyFill="1" applyAlignment="1">
      <alignment horizontal="right" vertical="center" wrapText="1"/>
    </xf>
    <xf numFmtId="44" fontId="30" fillId="2" borderId="0" xfId="1" applyFont="1" applyFill="1" applyBorder="1" applyAlignment="1">
      <alignment vertical="center" wrapText="1"/>
    </xf>
    <xf numFmtId="0" fontId="32" fillId="5" borderId="0" xfId="0" applyFont="1" applyFill="1" applyAlignment="1">
      <alignment vertical="center" wrapText="1"/>
    </xf>
    <xf numFmtId="0" fontId="30" fillId="4" borderId="0" xfId="0" applyFont="1" applyFill="1" applyAlignment="1">
      <alignment vertical="center"/>
    </xf>
    <xf numFmtId="0" fontId="29" fillId="4" borderId="0" xfId="0" applyFont="1" applyFill="1" applyAlignment="1">
      <alignment vertical="center"/>
    </xf>
    <xf numFmtId="0" fontId="33" fillId="4" borderId="0" xfId="0" applyFont="1" applyFill="1" applyAlignment="1">
      <alignment vertical="center" wrapText="1"/>
    </xf>
    <xf numFmtId="0" fontId="29" fillId="4" borderId="0" xfId="0" applyFont="1" applyFill="1" applyAlignment="1">
      <alignment vertical="center" wrapText="1"/>
    </xf>
    <xf numFmtId="0" fontId="29" fillId="4" borderId="0" xfId="0" applyFont="1" applyFill="1"/>
    <xf numFmtId="0" fontId="28" fillId="2" borderId="0" xfId="0" applyFont="1" applyFill="1" applyAlignment="1">
      <alignment vertical="center"/>
    </xf>
    <xf numFmtId="0" fontId="34" fillId="2" borderId="0" xfId="0" applyFont="1" applyFill="1" applyAlignment="1">
      <alignment vertical="center" wrapText="1"/>
    </xf>
    <xf numFmtId="0" fontId="28" fillId="4" borderId="0" xfId="0" applyFont="1" applyFill="1" applyAlignment="1">
      <alignment vertical="center"/>
    </xf>
    <xf numFmtId="0" fontId="28" fillId="2" borderId="0" xfId="0" applyFont="1" applyFill="1"/>
    <xf numFmtId="0" fontId="28" fillId="0" borderId="0" xfId="0" applyFont="1" applyAlignment="1">
      <alignment vertical="center" wrapText="1"/>
    </xf>
    <xf numFmtId="0" fontId="36" fillId="2" borderId="0" xfId="0" applyFont="1" applyFill="1" applyAlignment="1">
      <alignment vertical="center"/>
    </xf>
    <xf numFmtId="0" fontId="37" fillId="2" borderId="0" xfId="0" applyFont="1" applyFill="1" applyAlignment="1">
      <alignment vertical="center" wrapText="1"/>
    </xf>
    <xf numFmtId="0" fontId="33" fillId="2" borderId="4" xfId="0" applyFont="1" applyFill="1" applyBorder="1" applyAlignment="1">
      <alignment horizontal="center" vertical="center" wrapText="1" shrinkToFit="1"/>
    </xf>
    <xf numFmtId="0" fontId="28" fillId="2" borderId="1" xfId="0" applyFont="1" applyFill="1" applyBorder="1" applyAlignment="1">
      <alignment vertical="center" wrapText="1" shrinkToFit="1"/>
    </xf>
    <xf numFmtId="164" fontId="29" fillId="2" borderId="1" xfId="1" applyNumberFormat="1" applyFont="1" applyFill="1" applyBorder="1" applyAlignment="1">
      <alignment vertical="center" wrapText="1" shrinkToFit="1"/>
    </xf>
    <xf numFmtId="170" fontId="28" fillId="2" borderId="1" xfId="0" applyNumberFormat="1" applyFont="1" applyFill="1" applyBorder="1" applyAlignment="1">
      <alignment vertical="center" wrapText="1" shrinkToFit="1"/>
    </xf>
    <xf numFmtId="44" fontId="30" fillId="2" borderId="1" xfId="0" applyNumberFormat="1" applyFont="1" applyFill="1" applyBorder="1" applyAlignment="1">
      <alignment vertical="center" wrapText="1" shrinkToFit="1"/>
    </xf>
    <xf numFmtId="0" fontId="28" fillId="6" borderId="11" xfId="0" applyFont="1" applyFill="1" applyBorder="1" applyAlignment="1">
      <alignment vertical="center" wrapText="1" shrinkToFit="1"/>
    </xf>
    <xf numFmtId="44" fontId="28" fillId="2" borderId="2" xfId="0" applyNumberFormat="1" applyFont="1" applyFill="1" applyBorder="1" applyAlignment="1">
      <alignment vertical="center" wrapText="1" shrinkToFit="1"/>
    </xf>
    <xf numFmtId="170" fontId="28" fillId="2" borderId="2" xfId="0" applyNumberFormat="1" applyFont="1" applyFill="1" applyBorder="1" applyAlignment="1">
      <alignment vertical="center" wrapText="1" shrinkToFit="1"/>
    </xf>
    <xf numFmtId="44" fontId="30" fillId="4" borderId="12" xfId="0" applyNumberFormat="1" applyFont="1" applyFill="1" applyBorder="1" applyAlignment="1">
      <alignment vertical="center" wrapText="1"/>
    </xf>
    <xf numFmtId="0" fontId="32" fillId="2" borderId="0" xfId="0" applyFont="1" applyFill="1" applyAlignment="1">
      <alignment vertical="center" wrapText="1"/>
    </xf>
    <xf numFmtId="0" fontId="30" fillId="2" borderId="5" xfId="0" applyFont="1" applyFill="1" applyBorder="1" applyAlignment="1">
      <alignment vertical="center" wrapText="1"/>
    </xf>
    <xf numFmtId="0" fontId="28" fillId="4" borderId="0" xfId="0" applyFont="1" applyFill="1" applyAlignment="1">
      <alignment vertical="center" wrapText="1" shrinkToFit="1"/>
    </xf>
    <xf numFmtId="0" fontId="33" fillId="2" borderId="0" xfId="0" applyFont="1" applyFill="1" applyAlignment="1">
      <alignment horizontal="center" vertical="center" wrapText="1"/>
    </xf>
    <xf numFmtId="44" fontId="28" fillId="2" borderId="0" xfId="0" applyNumberFormat="1" applyFont="1" applyFill="1" applyAlignment="1">
      <alignment vertical="center" wrapText="1"/>
    </xf>
    <xf numFmtId="0" fontId="31" fillId="5" borderId="0" xfId="0" applyFont="1" applyFill="1" applyAlignment="1">
      <alignment vertical="center"/>
    </xf>
    <xf numFmtId="0" fontId="32" fillId="5" borderId="0" xfId="0" applyFont="1" applyFill="1" applyAlignment="1">
      <alignment vertical="center"/>
    </xf>
    <xf numFmtId="0" fontId="28" fillId="4" borderId="0" xfId="0" applyFont="1" applyFill="1" applyAlignment="1">
      <alignment horizontal="left" vertical="center" wrapText="1"/>
    </xf>
    <xf numFmtId="0" fontId="33" fillId="2" borderId="0" xfId="0" applyFont="1" applyFill="1" applyAlignment="1">
      <alignment vertical="center" wrapText="1"/>
    </xf>
    <xf numFmtId="0" fontId="33" fillId="2" borderId="0" xfId="0" applyFont="1" applyFill="1"/>
    <xf numFmtId="44" fontId="28" fillId="4" borderId="0" xfId="0" applyNumberFormat="1" applyFont="1" applyFill="1" applyAlignment="1">
      <alignment vertical="center" wrapText="1"/>
    </xf>
    <xf numFmtId="0" fontId="38" fillId="4" borderId="1" xfId="0" applyFont="1" applyFill="1" applyBorder="1" applyAlignment="1">
      <alignment horizontal="center" vertical="center" wrapText="1"/>
    </xf>
    <xf numFmtId="0" fontId="33" fillId="2" borderId="7" xfId="0" applyFont="1" applyFill="1" applyBorder="1" applyAlignment="1">
      <alignment horizontal="center" vertical="center" wrapText="1" shrinkToFit="1"/>
    </xf>
    <xf numFmtId="0" fontId="28" fillId="2" borderId="9" xfId="0" applyFont="1" applyFill="1" applyBorder="1" applyAlignment="1">
      <alignment horizontal="center" vertical="center" wrapText="1" shrinkToFit="1"/>
    </xf>
    <xf numFmtId="164" fontId="29" fillId="2" borderId="9" xfId="1" applyNumberFormat="1" applyFont="1" applyFill="1" applyBorder="1" applyAlignment="1">
      <alignment horizontal="center" vertical="center" wrapText="1" shrinkToFit="1"/>
    </xf>
    <xf numFmtId="44" fontId="30" fillId="2" borderId="9" xfId="0" applyNumberFormat="1" applyFont="1" applyFill="1" applyBorder="1" applyAlignment="1">
      <alignment horizontal="center" vertical="center" wrapText="1" shrinkToFit="1"/>
    </xf>
    <xf numFmtId="0" fontId="28" fillId="6" borderId="11" xfId="0" applyFont="1" applyFill="1" applyBorder="1" applyAlignment="1">
      <alignment horizontal="center" vertical="center" wrapText="1" shrinkToFit="1"/>
    </xf>
    <xf numFmtId="44" fontId="28" fillId="2" borderId="8" xfId="0" applyNumberFormat="1" applyFont="1" applyFill="1" applyBorder="1" applyAlignment="1">
      <alignment horizontal="center" vertical="center" wrapText="1" shrinkToFit="1"/>
    </xf>
    <xf numFmtId="0" fontId="28" fillId="2" borderId="1" xfId="0" applyFont="1" applyFill="1" applyBorder="1" applyAlignment="1">
      <alignment horizontal="center" vertical="center" wrapText="1" shrinkToFit="1"/>
    </xf>
    <xf numFmtId="164" fontId="29" fillId="2" borderId="1" xfId="1" applyNumberFormat="1" applyFont="1" applyFill="1" applyBorder="1" applyAlignment="1">
      <alignment horizontal="center" vertical="center" wrapText="1" shrinkToFit="1"/>
    </xf>
    <xf numFmtId="44" fontId="28" fillId="2" borderId="1" xfId="0" applyNumberFormat="1" applyFont="1" applyFill="1" applyBorder="1" applyAlignment="1">
      <alignment horizontal="center" vertical="center" wrapText="1" shrinkToFit="1"/>
    </xf>
    <xf numFmtId="44" fontId="30" fillId="2" borderId="1" xfId="0" applyNumberFormat="1" applyFont="1" applyFill="1" applyBorder="1" applyAlignment="1">
      <alignment horizontal="center" vertical="center" wrapText="1" shrinkToFit="1"/>
    </xf>
    <xf numFmtId="44" fontId="28" fillId="4" borderId="2" xfId="0" applyNumberFormat="1" applyFont="1" applyFill="1" applyBorder="1" applyAlignment="1">
      <alignment horizontal="center" vertical="center" wrapText="1" shrinkToFit="1"/>
    </xf>
    <xf numFmtId="0" fontId="33" fillId="2" borderId="1" xfId="0" applyFont="1" applyFill="1" applyBorder="1" applyAlignment="1">
      <alignment horizontal="center" vertical="center" wrapText="1" shrinkToFit="1"/>
    </xf>
    <xf numFmtId="0" fontId="31" fillId="17" borderId="0" xfId="0" applyFont="1" applyFill="1" applyAlignment="1">
      <alignment vertical="center"/>
    </xf>
    <xf numFmtId="0" fontId="31" fillId="17" borderId="0" xfId="0" applyFont="1" applyFill="1" applyAlignment="1">
      <alignment vertical="center" wrapText="1"/>
    </xf>
    <xf numFmtId="0" fontId="31" fillId="17" borderId="0" xfId="0" applyFont="1" applyFill="1"/>
    <xf numFmtId="0" fontId="28" fillId="0" borderId="0" xfId="0" applyFont="1"/>
    <xf numFmtId="0" fontId="36" fillId="2" borderId="0" xfId="0" applyFont="1" applyFill="1" applyAlignment="1">
      <alignment vertical="center" wrapText="1"/>
    </xf>
    <xf numFmtId="14" fontId="36" fillId="2" borderId="0" xfId="0" applyNumberFormat="1" applyFont="1" applyFill="1" applyAlignment="1">
      <alignment vertical="center" wrapText="1"/>
    </xf>
    <xf numFmtId="0" fontId="31" fillId="15" borderId="0" xfId="0" applyFont="1" applyFill="1" applyAlignment="1">
      <alignment vertical="center" wrapText="1"/>
    </xf>
    <xf numFmtId="0" fontId="32" fillId="15" borderId="0" xfId="0" applyFont="1" applyFill="1" applyAlignment="1">
      <alignment vertical="center" wrapText="1"/>
    </xf>
    <xf numFmtId="0" fontId="28" fillId="3" borderId="5" xfId="0" applyFont="1" applyFill="1" applyBorder="1" applyAlignment="1" applyProtection="1">
      <alignment vertical="center" wrapText="1"/>
      <protection locked="0"/>
    </xf>
    <xf numFmtId="0" fontId="33" fillId="4" borderId="0" xfId="0" applyFont="1" applyFill="1" applyAlignment="1">
      <alignment horizontal="center" vertical="center" wrapText="1"/>
    </xf>
    <xf numFmtId="0" fontId="33" fillId="4" borderId="0" xfId="0" applyFont="1" applyFill="1" applyAlignment="1">
      <alignment vertical="center"/>
    </xf>
    <xf numFmtId="6" fontId="33" fillId="4" borderId="0" xfId="0" applyNumberFormat="1" applyFont="1" applyFill="1" applyAlignment="1">
      <alignment vertical="center" wrapText="1"/>
    </xf>
    <xf numFmtId="6" fontId="33" fillId="4" borderId="0" xfId="0" applyNumberFormat="1" applyFont="1" applyFill="1" applyAlignment="1">
      <alignment vertical="center"/>
    </xf>
    <xf numFmtId="0" fontId="32" fillId="4" borderId="0" xfId="0" applyFont="1" applyFill="1" applyAlignment="1">
      <alignment horizontal="left" vertical="center" wrapText="1"/>
    </xf>
    <xf numFmtId="0" fontId="33" fillId="4" borderId="0" xfId="0" quotePrefix="1" applyFont="1" applyFill="1" applyAlignment="1">
      <alignment horizontal="center" vertical="center" wrapText="1"/>
    </xf>
    <xf numFmtId="10" fontId="28" fillId="4" borderId="0" xfId="0" applyNumberFormat="1" applyFont="1" applyFill="1" applyAlignment="1">
      <alignment vertical="center" wrapText="1"/>
    </xf>
    <xf numFmtId="9" fontId="28" fillId="4" borderId="0" xfId="0" applyNumberFormat="1" applyFont="1" applyFill="1" applyAlignment="1">
      <alignment vertical="center" wrapText="1"/>
    </xf>
    <xf numFmtId="0" fontId="31" fillId="4" borderId="0" xfId="0" applyFont="1" applyFill="1" applyAlignment="1">
      <alignment horizontal="left" vertical="center" wrapText="1"/>
    </xf>
    <xf numFmtId="0" fontId="38" fillId="4" borderId="0" xfId="0" applyFont="1" applyFill="1" applyAlignment="1">
      <alignment horizontal="center" vertical="center" wrapText="1"/>
    </xf>
    <xf numFmtId="0" fontId="28" fillId="4" borderId="0" xfId="0" applyFont="1" applyFill="1" applyAlignment="1">
      <alignment horizontal="center" vertical="center" wrapText="1"/>
    </xf>
    <xf numFmtId="0" fontId="31" fillId="15" borderId="0" xfId="0" applyFont="1" applyFill="1" applyAlignment="1">
      <alignment vertical="center"/>
    </xf>
    <xf numFmtId="0" fontId="32" fillId="15" borderId="0" xfId="0" applyFont="1" applyFill="1" applyAlignment="1">
      <alignment vertical="center"/>
    </xf>
    <xf numFmtId="0" fontId="37" fillId="2" borderId="0" xfId="0" applyFont="1" applyFill="1" applyAlignment="1">
      <alignment vertical="center"/>
    </xf>
    <xf numFmtId="0" fontId="36" fillId="0" borderId="0" xfId="0" applyFont="1" applyAlignment="1">
      <alignment vertical="center" wrapText="1"/>
    </xf>
    <xf numFmtId="0" fontId="28" fillId="2" borderId="10" xfId="0" applyFont="1" applyFill="1" applyBorder="1" applyAlignment="1">
      <alignment vertical="center" wrapText="1"/>
    </xf>
    <xf numFmtId="0" fontId="37" fillId="2" borderId="10" xfId="0" applyFont="1" applyFill="1" applyBorder="1" applyAlignment="1">
      <alignment vertical="center" wrapText="1"/>
    </xf>
    <xf numFmtId="0" fontId="36" fillId="3" borderId="0" xfId="0" applyFont="1" applyFill="1" applyAlignment="1">
      <alignment vertical="center"/>
    </xf>
    <xf numFmtId="0" fontId="28" fillId="3" borderId="0" xfId="0" applyFont="1" applyFill="1" applyAlignment="1">
      <alignment vertical="center"/>
    </xf>
    <xf numFmtId="0" fontId="36" fillId="0" borderId="0" xfId="0" applyFont="1" applyAlignment="1">
      <alignment vertical="center"/>
    </xf>
    <xf numFmtId="0" fontId="28" fillId="0" borderId="0" xfId="0" applyFont="1" applyAlignment="1">
      <alignment vertical="center"/>
    </xf>
    <xf numFmtId="0" fontId="38" fillId="3" borderId="19" xfId="0" applyFont="1" applyFill="1" applyBorder="1" applyAlignment="1">
      <alignment horizontal="left" vertical="center" wrapText="1"/>
    </xf>
    <xf numFmtId="0" fontId="7" fillId="18" borderId="19" xfId="0" applyFont="1" applyFill="1" applyBorder="1" applyAlignment="1">
      <alignment horizontal="center" vertical="center" wrapText="1"/>
    </xf>
    <xf numFmtId="0" fontId="29" fillId="4" borderId="0" xfId="0" applyFont="1" applyFill="1" applyAlignment="1">
      <alignment horizontal="center" vertical="center" wrapText="1"/>
    </xf>
    <xf numFmtId="0" fontId="32" fillId="5" borderId="0" xfId="0" applyFont="1" applyFill="1" applyAlignment="1">
      <alignment horizontal="center" vertical="center" wrapText="1"/>
    </xf>
    <xf numFmtId="0" fontId="28" fillId="2" borderId="0" xfId="0" applyFont="1" applyFill="1" applyAlignment="1">
      <alignment horizontal="center" vertical="center" wrapText="1"/>
    </xf>
    <xf numFmtId="0" fontId="28" fillId="0" borderId="0" xfId="0" applyFont="1" applyAlignment="1">
      <alignment horizontal="center" vertical="center"/>
    </xf>
    <xf numFmtId="0" fontId="30" fillId="4" borderId="0" xfId="0" applyFont="1" applyFill="1" applyAlignment="1">
      <alignment horizontal="center" vertical="center" wrapText="1"/>
    </xf>
    <xf numFmtId="0" fontId="28" fillId="4" borderId="0" xfId="0" applyFont="1" applyFill="1" applyAlignment="1">
      <alignment horizontal="center"/>
    </xf>
    <xf numFmtId="0" fontId="28" fillId="2" borderId="0" xfId="0" applyFont="1" applyFill="1" applyAlignment="1">
      <alignment horizontal="center" vertical="center"/>
    </xf>
    <xf numFmtId="0" fontId="32" fillId="16" borderId="0" xfId="0" applyFont="1" applyFill="1" applyAlignment="1">
      <alignment horizontal="center"/>
    </xf>
    <xf numFmtId="44" fontId="28" fillId="4" borderId="0" xfId="0" applyNumberFormat="1" applyFont="1" applyFill="1" applyAlignment="1">
      <alignment horizontal="center" vertical="center" wrapText="1"/>
    </xf>
    <xf numFmtId="0" fontId="31" fillId="5" borderId="0" xfId="0" applyFont="1" applyFill="1" applyAlignment="1">
      <alignment horizontal="center" vertical="center"/>
    </xf>
    <xf numFmtId="0" fontId="32" fillId="2" borderId="0" xfId="0" applyFont="1" applyFill="1" applyAlignment="1">
      <alignment horizontal="center" vertical="center" wrapText="1"/>
    </xf>
    <xf numFmtId="170" fontId="28" fillId="2" borderId="1" xfId="0" applyNumberFormat="1" applyFont="1" applyFill="1" applyBorder="1" applyAlignment="1">
      <alignment horizontal="center" vertical="center" wrapText="1" shrinkToFit="1"/>
    </xf>
    <xf numFmtId="0" fontId="32" fillId="5" borderId="0" xfId="0" applyFont="1" applyFill="1" applyAlignment="1">
      <alignment horizontal="center" vertical="center"/>
    </xf>
    <xf numFmtId="42" fontId="28" fillId="2" borderId="1" xfId="0" applyNumberFormat="1" applyFont="1" applyFill="1" applyBorder="1" applyAlignment="1">
      <alignment horizontal="center" vertical="center" wrapText="1" shrinkToFit="1"/>
    </xf>
    <xf numFmtId="168" fontId="28" fillId="2" borderId="1" xfId="0" applyNumberFormat="1" applyFont="1" applyFill="1" applyBorder="1" applyAlignment="1">
      <alignment horizontal="center" vertical="center" wrapText="1" shrinkToFit="1"/>
    </xf>
    <xf numFmtId="44" fontId="28" fillId="4" borderId="1" xfId="0" applyNumberFormat="1" applyFont="1" applyFill="1" applyBorder="1" applyAlignment="1">
      <alignment horizontal="center" vertical="center" wrapText="1" shrinkToFit="1"/>
    </xf>
    <xf numFmtId="0" fontId="28" fillId="2" borderId="0" xfId="0" applyFont="1" applyFill="1" applyAlignment="1" applyProtection="1">
      <alignment horizontal="center" vertical="center" wrapText="1"/>
      <protection locked="0"/>
    </xf>
    <xf numFmtId="44" fontId="29" fillId="2" borderId="0" xfId="1" applyFont="1" applyFill="1" applyBorder="1" applyAlignment="1">
      <alignment horizontal="center" vertical="center" wrapText="1"/>
    </xf>
    <xf numFmtId="44" fontId="30" fillId="2" borderId="0" xfId="1" applyFont="1" applyFill="1" applyBorder="1" applyAlignment="1">
      <alignment horizontal="center" vertical="center" wrapText="1"/>
    </xf>
    <xf numFmtId="0" fontId="29" fillId="4" borderId="0" xfId="0" applyFont="1" applyFill="1" applyAlignment="1">
      <alignment horizontal="center"/>
    </xf>
    <xf numFmtId="0" fontId="28" fillId="2" borderId="0" xfId="0" applyFont="1" applyFill="1" applyAlignment="1">
      <alignment horizontal="center"/>
    </xf>
    <xf numFmtId="44" fontId="30" fillId="4" borderId="12" xfId="0" applyNumberFormat="1" applyFont="1" applyFill="1" applyBorder="1" applyAlignment="1">
      <alignment horizontal="center" vertical="center" wrapText="1"/>
    </xf>
    <xf numFmtId="0" fontId="41" fillId="4" borderId="1" xfId="0" applyFont="1" applyFill="1" applyBorder="1" applyAlignment="1">
      <alignment horizontal="center" vertical="center" wrapText="1"/>
    </xf>
    <xf numFmtId="0" fontId="42" fillId="4" borderId="1" xfId="0" applyFont="1" applyFill="1" applyBorder="1" applyAlignment="1">
      <alignment horizontal="center" vertical="center" wrapText="1"/>
    </xf>
    <xf numFmtId="0" fontId="42" fillId="2"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43" fillId="2" borderId="9" xfId="0" applyFont="1" applyFill="1" applyBorder="1" applyAlignment="1">
      <alignment horizontal="left" vertical="center" wrapText="1"/>
    </xf>
    <xf numFmtId="0" fontId="44" fillId="2" borderId="7" xfId="0" applyFont="1" applyFill="1" applyBorder="1" applyAlignment="1">
      <alignment horizontal="center" vertical="center" wrapText="1" shrinkToFit="1"/>
    </xf>
    <xf numFmtId="0" fontId="43" fillId="2" borderId="9" xfId="0" applyFont="1" applyFill="1" applyBorder="1" applyAlignment="1">
      <alignment horizontal="center" vertical="center" wrapText="1" shrinkToFit="1"/>
    </xf>
    <xf numFmtId="164" fontId="45" fillId="2" borderId="9" xfId="1" applyNumberFormat="1" applyFont="1" applyFill="1" applyBorder="1" applyAlignment="1">
      <alignment horizontal="center" vertical="center" wrapText="1" shrinkToFit="1"/>
    </xf>
    <xf numFmtId="167" fontId="43" fillId="2" borderId="9" xfId="0" applyNumberFormat="1" applyFont="1" applyFill="1" applyBorder="1" applyAlignment="1">
      <alignment horizontal="center" vertical="center" wrapText="1" shrinkToFit="1"/>
    </xf>
    <xf numFmtId="44" fontId="43" fillId="2" borderId="9" xfId="0" applyNumberFormat="1" applyFont="1" applyFill="1" applyBorder="1" applyAlignment="1">
      <alignment horizontal="center" vertical="center" wrapText="1" shrinkToFit="1"/>
    </xf>
    <xf numFmtId="0" fontId="43" fillId="6" borderId="11" xfId="0" applyFont="1" applyFill="1" applyBorder="1" applyAlignment="1">
      <alignment horizontal="center" vertical="center" wrapText="1" shrinkToFit="1"/>
    </xf>
    <xf numFmtId="0" fontId="43" fillId="0" borderId="9" xfId="0" applyFont="1" applyBorder="1" applyAlignment="1">
      <alignment horizontal="left" vertical="center" wrapText="1" shrinkToFit="1"/>
    </xf>
    <xf numFmtId="44" fontId="43" fillId="2" borderId="8" xfId="0" applyNumberFormat="1" applyFont="1" applyFill="1" applyBorder="1" applyAlignment="1">
      <alignment horizontal="center" vertical="center" wrapText="1" shrinkToFit="1"/>
    </xf>
    <xf numFmtId="167" fontId="43" fillId="2" borderId="8" xfId="0" applyNumberFormat="1" applyFont="1" applyFill="1" applyBorder="1" applyAlignment="1">
      <alignment horizontal="center" vertical="center" wrapText="1" shrinkToFit="1"/>
    </xf>
    <xf numFmtId="44" fontId="46" fillId="2" borderId="8" xfId="0" applyNumberFormat="1" applyFont="1" applyFill="1" applyBorder="1" applyAlignment="1">
      <alignment horizontal="center" vertical="center" wrapText="1" shrinkToFit="1"/>
    </xf>
    <xf numFmtId="0" fontId="43" fillId="4" borderId="1" xfId="0" applyFont="1" applyFill="1" applyBorder="1" applyAlignment="1">
      <alignment horizontal="left" vertical="center" wrapText="1"/>
    </xf>
    <xf numFmtId="0" fontId="44" fillId="2" borderId="4" xfId="0" applyFont="1" applyFill="1" applyBorder="1" applyAlignment="1">
      <alignment horizontal="center" vertical="center" wrapText="1" shrinkToFit="1"/>
    </xf>
    <xf numFmtId="0" fontId="43" fillId="2" borderId="1" xfId="0" applyFont="1" applyFill="1" applyBorder="1" applyAlignment="1">
      <alignment horizontal="center" vertical="center" wrapText="1" shrinkToFit="1"/>
    </xf>
    <xf numFmtId="164" fontId="45" fillId="2" borderId="1" xfId="1" applyNumberFormat="1" applyFont="1" applyFill="1" applyBorder="1" applyAlignment="1">
      <alignment horizontal="center" vertical="center" wrapText="1" shrinkToFit="1"/>
    </xf>
    <xf numFmtId="167" fontId="43" fillId="2" borderId="1" xfId="0" applyNumberFormat="1" applyFont="1" applyFill="1" applyBorder="1" applyAlignment="1">
      <alignment horizontal="center" vertical="center" wrapText="1" shrinkToFit="1"/>
    </xf>
    <xf numFmtId="44" fontId="43" fillId="2" borderId="1" xfId="0" applyNumberFormat="1" applyFont="1" applyFill="1" applyBorder="1" applyAlignment="1">
      <alignment horizontal="center" vertical="center" wrapText="1" shrinkToFit="1"/>
    </xf>
    <xf numFmtId="0" fontId="43" fillId="0" borderId="1" xfId="0" applyFont="1" applyBorder="1" applyAlignment="1">
      <alignment horizontal="left" vertical="center" wrapText="1" shrinkToFit="1"/>
    </xf>
    <xf numFmtId="44" fontId="43" fillId="4" borderId="2" xfId="0" applyNumberFormat="1" applyFont="1" applyFill="1" applyBorder="1" applyAlignment="1">
      <alignment horizontal="center" vertical="center" wrapText="1" shrinkToFit="1"/>
    </xf>
    <xf numFmtId="167" fontId="43" fillId="2" borderId="2" xfId="0" applyNumberFormat="1" applyFont="1" applyFill="1" applyBorder="1" applyAlignment="1">
      <alignment horizontal="center" vertical="center" wrapText="1" shrinkToFit="1"/>
    </xf>
    <xf numFmtId="44" fontId="46" fillId="4" borderId="2" xfId="0" applyNumberFormat="1" applyFont="1" applyFill="1" applyBorder="1" applyAlignment="1">
      <alignment horizontal="center" vertical="center" wrapText="1" shrinkToFit="1"/>
    </xf>
    <xf numFmtId="44" fontId="43" fillId="2" borderId="16" xfId="0" applyNumberFormat="1" applyFont="1" applyFill="1" applyBorder="1" applyAlignment="1">
      <alignment horizontal="center" vertical="center" wrapText="1" shrinkToFit="1"/>
    </xf>
    <xf numFmtId="167" fontId="43" fillId="2" borderId="16" xfId="0" applyNumberFormat="1" applyFont="1" applyFill="1" applyBorder="1" applyAlignment="1">
      <alignment horizontal="center" vertical="center" wrapText="1" shrinkToFit="1"/>
    </xf>
    <xf numFmtId="0" fontId="43" fillId="4" borderId="0" xfId="0" applyFont="1" applyFill="1" applyAlignment="1">
      <alignment vertical="center" wrapText="1"/>
    </xf>
    <xf numFmtId="0" fontId="47" fillId="5" borderId="0" xfId="0" applyFont="1" applyFill="1" applyAlignment="1">
      <alignment horizontal="center" vertical="center"/>
    </xf>
    <xf numFmtId="0" fontId="48" fillId="5" borderId="0" xfId="0" applyFont="1" applyFill="1" applyAlignment="1">
      <alignment horizontal="center" vertical="center" wrapText="1"/>
    </xf>
    <xf numFmtId="0" fontId="43" fillId="4" borderId="0" xfId="0" applyFont="1" applyFill="1" applyAlignment="1">
      <alignment horizontal="center" vertical="center" wrapText="1"/>
    </xf>
    <xf numFmtId="0" fontId="41" fillId="4" borderId="0" xfId="0" applyFont="1" applyFill="1" applyAlignment="1">
      <alignment horizontal="center" vertical="center" wrapText="1"/>
    </xf>
    <xf numFmtId="170" fontId="43" fillId="2" borderId="1" xfId="0" applyNumberFormat="1" applyFont="1" applyFill="1" applyBorder="1" applyAlignment="1">
      <alignment horizontal="center" vertical="center" wrapText="1" shrinkToFit="1"/>
    </xf>
    <xf numFmtId="0" fontId="43" fillId="4" borderId="0" xfId="0" applyFont="1" applyFill="1" applyAlignment="1">
      <alignment horizontal="center" vertical="center" wrapText="1" shrinkToFit="1"/>
    </xf>
    <xf numFmtId="0" fontId="43" fillId="4" borderId="1" xfId="0" applyFont="1" applyFill="1" applyBorder="1" applyAlignment="1">
      <alignment horizontal="center" vertical="center" wrapText="1" shrinkToFit="1"/>
    </xf>
    <xf numFmtId="0" fontId="44" fillId="2" borderId="1" xfId="0" applyFont="1" applyFill="1" applyBorder="1" applyAlignment="1">
      <alignment horizontal="center" vertical="center" wrapText="1" shrinkToFit="1"/>
    </xf>
    <xf numFmtId="42" fontId="43" fillId="2" borderId="1" xfId="0" applyNumberFormat="1" applyFont="1" applyFill="1" applyBorder="1" applyAlignment="1">
      <alignment horizontal="center" vertical="center" wrapText="1" shrinkToFit="1"/>
    </xf>
    <xf numFmtId="168" fontId="43" fillId="2" borderId="1" xfId="0" applyNumberFormat="1" applyFont="1" applyFill="1" applyBorder="1" applyAlignment="1">
      <alignment horizontal="center" vertical="center" wrapText="1" shrinkToFit="1"/>
    </xf>
    <xf numFmtId="0" fontId="46" fillId="3" borderId="0" xfId="0" applyFont="1" applyFill="1" applyAlignment="1">
      <alignment horizontal="center" vertical="center"/>
    </xf>
    <xf numFmtId="0" fontId="28" fillId="3" borderId="0" xfId="0" applyFont="1" applyFill="1" applyAlignment="1">
      <alignment horizontal="center"/>
    </xf>
    <xf numFmtId="44" fontId="46" fillId="3" borderId="18" xfId="0" applyNumberFormat="1" applyFont="1" applyFill="1" applyBorder="1" applyAlignment="1">
      <alignment horizontal="center" vertical="center" wrapText="1" shrinkToFit="1"/>
    </xf>
    <xf numFmtId="0" fontId="28" fillId="0" borderId="0" xfId="0" applyFont="1" applyAlignment="1">
      <alignment horizontal="center" vertical="center" wrapText="1"/>
    </xf>
    <xf numFmtId="44" fontId="30" fillId="3" borderId="13" xfId="0" applyNumberFormat="1" applyFont="1" applyFill="1" applyBorder="1" applyAlignment="1">
      <alignment horizontal="right" vertical="center" wrapText="1" shrinkToFit="1"/>
    </xf>
    <xf numFmtId="0" fontId="36" fillId="3" borderId="0" xfId="0" applyFont="1" applyFill="1" applyAlignment="1">
      <alignment horizontal="right" vertical="center"/>
    </xf>
    <xf numFmtId="44" fontId="36" fillId="3" borderId="0" xfId="0" applyNumberFormat="1" applyFont="1" applyFill="1" applyAlignment="1">
      <alignment horizontal="right" vertical="center" wrapText="1" shrinkToFit="1"/>
    </xf>
    <xf numFmtId="0" fontId="28" fillId="3" borderId="0" xfId="0" applyFont="1" applyFill="1" applyAlignment="1">
      <alignment horizontal="center" vertical="center" wrapText="1"/>
    </xf>
    <xf numFmtId="44" fontId="30" fillId="3" borderId="13" xfId="0" applyNumberFormat="1" applyFont="1" applyFill="1" applyBorder="1" applyAlignment="1">
      <alignment vertical="center" wrapText="1" shrinkToFit="1"/>
    </xf>
    <xf numFmtId="0" fontId="30" fillId="4" borderId="2" xfId="0" applyFont="1" applyFill="1" applyBorder="1" applyAlignment="1">
      <alignment horizontal="left" vertical="center"/>
    </xf>
    <xf numFmtId="0" fontId="30" fillId="4" borderId="8" xfId="0" applyFont="1" applyFill="1" applyBorder="1" applyAlignment="1">
      <alignment horizontal="left" vertical="center"/>
    </xf>
    <xf numFmtId="44" fontId="29" fillId="2" borderId="1" xfId="1" applyFont="1" applyFill="1" applyBorder="1" applyAlignment="1">
      <alignment vertical="center" wrapText="1" shrinkToFit="1"/>
    </xf>
    <xf numFmtId="0" fontId="28" fillId="4" borderId="2" xfId="0" applyFont="1" applyFill="1" applyBorder="1" applyAlignment="1">
      <alignment vertical="center"/>
    </xf>
    <xf numFmtId="0" fontId="42" fillId="19" borderId="1" xfId="0" applyFont="1" applyFill="1" applyBorder="1" applyAlignment="1">
      <alignment horizontal="center" vertical="center" wrapText="1"/>
    </xf>
    <xf numFmtId="0" fontId="41" fillId="19" borderId="1" xfId="0" applyFont="1" applyFill="1" applyBorder="1" applyAlignment="1">
      <alignment horizontal="center" vertical="center" wrapText="1"/>
    </xf>
    <xf numFmtId="0" fontId="43" fillId="17" borderId="0" xfId="0" applyFont="1" applyFill="1" applyAlignment="1">
      <alignment vertical="center" wrapText="1"/>
    </xf>
    <xf numFmtId="0" fontId="28" fillId="17" borderId="0" xfId="0" applyFont="1" applyFill="1" applyAlignment="1">
      <alignment horizontal="center"/>
    </xf>
    <xf numFmtId="0" fontId="28" fillId="4" borderId="0" xfId="0" applyFont="1" applyFill="1" applyAlignment="1">
      <alignment horizontal="left" vertical="center"/>
    </xf>
    <xf numFmtId="0" fontId="43" fillId="4" borderId="0" xfId="0" applyFont="1" applyFill="1" applyAlignment="1">
      <alignment horizontal="left" vertical="center"/>
    </xf>
    <xf numFmtId="42" fontId="28" fillId="2" borderId="9" xfId="0" applyNumberFormat="1" applyFont="1" applyFill="1" applyBorder="1" applyAlignment="1">
      <alignment horizontal="center" vertical="center" wrapText="1" shrinkToFit="1"/>
    </xf>
    <xf numFmtId="168" fontId="28" fillId="2" borderId="9" xfId="0" applyNumberFormat="1" applyFont="1" applyFill="1" applyBorder="1" applyAlignment="1">
      <alignment horizontal="center" vertical="center" wrapText="1" shrinkToFit="1"/>
    </xf>
    <xf numFmtId="44" fontId="28" fillId="4" borderId="9" xfId="0" applyNumberFormat="1" applyFont="1" applyFill="1" applyBorder="1" applyAlignment="1">
      <alignment horizontal="center" vertical="center" wrapText="1" shrinkToFit="1"/>
    </xf>
    <xf numFmtId="42" fontId="43" fillId="2" borderId="9" xfId="0" applyNumberFormat="1" applyFont="1" applyFill="1" applyBorder="1" applyAlignment="1">
      <alignment horizontal="center" vertical="center" wrapText="1" shrinkToFit="1"/>
    </xf>
    <xf numFmtId="168" fontId="43" fillId="2" borderId="9" xfId="0" applyNumberFormat="1" applyFont="1" applyFill="1" applyBorder="1" applyAlignment="1">
      <alignment horizontal="center" vertical="center" wrapText="1" shrinkToFit="1"/>
    </xf>
    <xf numFmtId="44" fontId="43" fillId="4" borderId="8" xfId="0" applyNumberFormat="1" applyFont="1" applyFill="1" applyBorder="1" applyAlignment="1">
      <alignment horizontal="center" vertical="center" wrapText="1" shrinkToFit="1"/>
    </xf>
    <xf numFmtId="0" fontId="42" fillId="19" borderId="1" xfId="0" applyFont="1" applyFill="1" applyBorder="1" applyAlignment="1">
      <alignment horizontal="center" vertical="center"/>
    </xf>
    <xf numFmtId="44" fontId="46" fillId="19" borderId="9" xfId="0" applyNumberFormat="1" applyFont="1" applyFill="1" applyBorder="1" applyAlignment="1">
      <alignment horizontal="center" vertical="center" wrapText="1" shrinkToFit="1"/>
    </xf>
    <xf numFmtId="44" fontId="46" fillId="19" borderId="1" xfId="0" applyNumberFormat="1" applyFont="1" applyFill="1" applyBorder="1" applyAlignment="1">
      <alignment horizontal="center" vertical="center" wrapText="1" shrinkToFit="1"/>
    </xf>
    <xf numFmtId="0" fontId="42" fillId="20" borderId="0" xfId="0" applyFont="1" applyFill="1" applyAlignment="1">
      <alignment horizontal="center" vertical="center" wrapText="1"/>
    </xf>
    <xf numFmtId="0" fontId="43" fillId="20" borderId="11" xfId="0" applyFont="1" applyFill="1" applyBorder="1" applyAlignment="1">
      <alignment horizontal="center" vertical="center" wrapText="1" shrinkToFit="1"/>
    </xf>
    <xf numFmtId="44" fontId="29" fillId="3" borderId="1" xfId="1" applyFont="1" applyFill="1" applyBorder="1" applyAlignment="1">
      <alignment vertical="center" wrapText="1" shrinkToFit="1"/>
    </xf>
    <xf numFmtId="44" fontId="30" fillId="3" borderId="1" xfId="1" applyFont="1" applyFill="1" applyBorder="1" applyAlignment="1">
      <alignment vertical="center" wrapText="1" shrinkToFit="1"/>
    </xf>
    <xf numFmtId="44" fontId="29" fillId="2" borderId="9" xfId="1" applyFont="1" applyFill="1" applyBorder="1" applyAlignment="1">
      <alignment vertical="center" wrapText="1" shrinkToFit="1"/>
    </xf>
    <xf numFmtId="0" fontId="28" fillId="19" borderId="17" xfId="0" applyFont="1" applyFill="1" applyBorder="1" applyAlignment="1">
      <alignment vertical="center" wrapText="1"/>
    </xf>
    <xf numFmtId="0" fontId="28" fillId="19" borderId="12" xfId="0" applyFont="1" applyFill="1" applyBorder="1" applyAlignment="1">
      <alignment horizontal="center" vertical="center" wrapText="1"/>
    </xf>
    <xf numFmtId="0" fontId="28" fillId="19" borderId="15" xfId="0" applyFont="1" applyFill="1" applyBorder="1" applyAlignment="1">
      <alignment horizontal="center" vertical="center" wrapText="1"/>
    </xf>
    <xf numFmtId="0" fontId="30" fillId="19" borderId="8" xfId="0" applyFont="1" applyFill="1" applyBorder="1" applyAlignment="1">
      <alignment horizontal="left" vertical="center"/>
    </xf>
    <xf numFmtId="0" fontId="30" fillId="19" borderId="6" xfId="0" applyFont="1" applyFill="1" applyBorder="1" applyAlignment="1">
      <alignment horizontal="center" vertical="center"/>
    </xf>
    <xf numFmtId="0" fontId="28" fillId="19" borderId="6" xfId="0" applyFont="1" applyFill="1" applyBorder="1" applyAlignment="1">
      <alignment horizontal="center" vertical="center"/>
    </xf>
    <xf numFmtId="0" fontId="30" fillId="19" borderId="7" xfId="0" applyFont="1" applyFill="1" applyBorder="1" applyAlignment="1">
      <alignment horizontal="left" vertical="center"/>
    </xf>
    <xf numFmtId="0" fontId="28" fillId="19" borderId="7" xfId="0" applyFont="1" applyFill="1" applyBorder="1" applyAlignment="1">
      <alignment horizontal="left" vertical="center"/>
    </xf>
    <xf numFmtId="0" fontId="28" fillId="19" borderId="17" xfId="0" applyFont="1" applyFill="1" applyBorder="1" applyAlignment="1">
      <alignment horizontal="center" vertical="center" wrapText="1"/>
    </xf>
    <xf numFmtId="0" fontId="30" fillId="19" borderId="8" xfId="0" applyFont="1" applyFill="1" applyBorder="1" applyAlignment="1">
      <alignment horizontal="center" vertical="center"/>
    </xf>
    <xf numFmtId="0" fontId="28" fillId="19" borderId="7" xfId="0" applyFont="1" applyFill="1" applyBorder="1" applyAlignment="1">
      <alignment horizontal="center" vertical="center"/>
    </xf>
    <xf numFmtId="0" fontId="28" fillId="3" borderId="0" xfId="0" applyFont="1" applyFill="1" applyAlignment="1">
      <alignment horizontal="center" vertical="center"/>
    </xf>
    <xf numFmtId="0" fontId="30" fillId="3" borderId="0" xfId="0" applyFont="1" applyFill="1" applyAlignment="1">
      <alignment horizontal="center" vertical="center"/>
    </xf>
    <xf numFmtId="168" fontId="28" fillId="4" borderId="9" xfId="0" applyNumberFormat="1" applyFont="1" applyFill="1" applyBorder="1" applyAlignment="1">
      <alignment horizontal="center" vertical="center" wrapText="1" shrinkToFit="1"/>
    </xf>
    <xf numFmtId="168" fontId="28" fillId="4" borderId="1" xfId="0" applyNumberFormat="1" applyFont="1" applyFill="1" applyBorder="1" applyAlignment="1">
      <alignment horizontal="center" vertical="center" wrapText="1" shrinkToFit="1"/>
    </xf>
    <xf numFmtId="44" fontId="46" fillId="3" borderId="13" xfId="0" applyNumberFormat="1" applyFont="1" applyFill="1" applyBorder="1" applyAlignment="1">
      <alignment horizontal="center" vertical="center" wrapText="1" shrinkToFit="1"/>
    </xf>
    <xf numFmtId="0" fontId="43" fillId="4" borderId="1" xfId="0" applyFont="1" applyFill="1" applyBorder="1" applyAlignment="1">
      <alignment horizontal="center" vertical="center" wrapText="1"/>
    </xf>
    <xf numFmtId="0" fontId="35" fillId="18" borderId="19" xfId="0" applyFont="1" applyFill="1" applyBorder="1" applyAlignment="1">
      <alignment horizontal="center" vertical="center" wrapText="1"/>
    </xf>
    <xf numFmtId="44" fontId="30" fillId="3" borderId="18" xfId="0" applyNumberFormat="1" applyFont="1" applyFill="1" applyBorder="1" applyAlignment="1">
      <alignment horizontal="center" vertical="center" wrapText="1" shrinkToFit="1"/>
    </xf>
    <xf numFmtId="0" fontId="38" fillId="4" borderId="2"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28" fillId="6" borderId="9" xfId="0" applyFont="1" applyFill="1" applyBorder="1" applyAlignment="1">
      <alignment horizontal="center" vertical="center" wrapText="1" shrinkToFit="1"/>
    </xf>
    <xf numFmtId="44" fontId="30" fillId="3" borderId="18" xfId="0" applyNumberFormat="1" applyFont="1" applyFill="1" applyBorder="1" applyAlignment="1">
      <alignment vertical="center" wrapText="1" shrinkToFit="1"/>
    </xf>
    <xf numFmtId="0" fontId="38" fillId="19" borderId="1" xfId="0" applyFont="1" applyFill="1" applyBorder="1" applyAlignment="1">
      <alignment horizontal="center" vertical="center" wrapText="1"/>
    </xf>
    <xf numFmtId="0" fontId="38" fillId="19" borderId="4" xfId="0" applyFont="1" applyFill="1" applyBorder="1" applyAlignment="1">
      <alignment horizontal="center" vertical="center" wrapText="1"/>
    </xf>
    <xf numFmtId="0" fontId="30" fillId="0" borderId="0" xfId="0" applyFont="1" applyAlignment="1">
      <alignment horizontal="left" vertical="center"/>
    </xf>
    <xf numFmtId="0" fontId="28" fillId="3" borderId="0" xfId="0" applyFont="1" applyFill="1"/>
    <xf numFmtId="0" fontId="30" fillId="3" borderId="0" xfId="0" applyFont="1" applyFill="1" applyAlignment="1">
      <alignment horizontal="left" vertical="center"/>
    </xf>
    <xf numFmtId="0" fontId="48" fillId="16" borderId="0" xfId="0" applyFont="1" applyFill="1" applyAlignment="1">
      <alignment horizontal="center" vertical="center" wrapText="1"/>
    </xf>
    <xf numFmtId="0" fontId="30" fillId="19" borderId="2" xfId="0" applyFont="1" applyFill="1" applyBorder="1" applyAlignment="1">
      <alignment vertical="center" wrapText="1"/>
    </xf>
    <xf numFmtId="0" fontId="30" fillId="19" borderId="4" xfId="0" applyFont="1" applyFill="1" applyBorder="1" applyAlignment="1">
      <alignment vertical="center" wrapText="1"/>
    </xf>
    <xf numFmtId="0" fontId="30" fillId="19" borderId="3" xfId="0" applyFont="1" applyFill="1" applyBorder="1" applyAlignment="1">
      <alignment vertical="center" wrapText="1"/>
    </xf>
    <xf numFmtId="0" fontId="30" fillId="19" borderId="2" xfId="0" applyFont="1" applyFill="1" applyBorder="1" applyAlignment="1">
      <alignment vertical="center"/>
    </xf>
    <xf numFmtId="0" fontId="30" fillId="19" borderId="4" xfId="0" applyFont="1" applyFill="1" applyBorder="1" applyAlignment="1">
      <alignment vertical="center"/>
    </xf>
    <xf numFmtId="0" fontId="28" fillId="4" borderId="4" xfId="0" applyFont="1" applyFill="1" applyBorder="1" applyAlignment="1">
      <alignment vertical="center"/>
    </xf>
    <xf numFmtId="0" fontId="28" fillId="17" borderId="0" xfId="0" applyFont="1" applyFill="1"/>
    <xf numFmtId="0" fontId="28" fillId="4" borderId="2" xfId="0" applyFont="1" applyFill="1" applyBorder="1" applyAlignment="1">
      <alignment horizontal="left" vertical="center"/>
    </xf>
    <xf numFmtId="0" fontId="28" fillId="2" borderId="2" xfId="0" applyFont="1" applyFill="1" applyBorder="1" applyAlignment="1">
      <alignment horizontal="left" vertical="center"/>
    </xf>
    <xf numFmtId="0" fontId="30" fillId="3" borderId="2" xfId="0" applyFont="1" applyFill="1" applyBorder="1" applyAlignment="1">
      <alignment horizontal="left" vertical="center"/>
    </xf>
    <xf numFmtId="0" fontId="28" fillId="3" borderId="4" xfId="0" applyFont="1" applyFill="1" applyBorder="1"/>
    <xf numFmtId="0" fontId="30" fillId="3" borderId="8" xfId="0" applyFont="1" applyFill="1" applyBorder="1" applyAlignment="1">
      <alignment horizontal="left" vertical="center"/>
    </xf>
    <xf numFmtId="0" fontId="28" fillId="3" borderId="7" xfId="0" applyFont="1" applyFill="1" applyBorder="1"/>
    <xf numFmtId="0" fontId="38" fillId="19" borderId="2" xfId="0" applyFont="1" applyFill="1" applyBorder="1" applyAlignment="1">
      <alignment horizontal="center" vertical="center" wrapText="1"/>
    </xf>
    <xf numFmtId="0" fontId="2" fillId="3" borderId="0" xfId="0" applyFont="1" applyFill="1"/>
    <xf numFmtId="44" fontId="28" fillId="4" borderId="8" xfId="0" applyNumberFormat="1" applyFont="1" applyFill="1" applyBorder="1" applyAlignment="1">
      <alignment horizontal="center" vertical="center" wrapText="1" shrinkToFit="1"/>
    </xf>
    <xf numFmtId="0" fontId="33" fillId="2" borderId="9" xfId="0" applyFont="1" applyFill="1" applyBorder="1" applyAlignment="1">
      <alignment horizontal="center" vertical="center" wrapText="1" shrinkToFit="1"/>
    </xf>
    <xf numFmtId="170" fontId="28" fillId="2" borderId="9" xfId="0" applyNumberFormat="1" applyFont="1" applyFill="1" applyBorder="1" applyAlignment="1">
      <alignment horizontal="center" vertical="center" wrapText="1" shrinkToFit="1"/>
    </xf>
    <xf numFmtId="170" fontId="28" fillId="2" borderId="8" xfId="0" applyNumberFormat="1" applyFont="1" applyFill="1" applyBorder="1" applyAlignment="1">
      <alignment horizontal="center" vertical="center" wrapText="1" shrinkToFit="1"/>
    </xf>
    <xf numFmtId="44" fontId="28" fillId="2" borderId="2" xfId="0" applyNumberFormat="1" applyFont="1" applyFill="1" applyBorder="1" applyAlignment="1">
      <alignment horizontal="center" vertical="center" wrapText="1" shrinkToFit="1"/>
    </xf>
    <xf numFmtId="170" fontId="28" fillId="2" borderId="2" xfId="0" applyNumberFormat="1" applyFont="1" applyFill="1" applyBorder="1" applyAlignment="1">
      <alignment horizontal="center" vertical="center" wrapText="1" shrinkToFit="1"/>
    </xf>
    <xf numFmtId="0" fontId="2" fillId="3" borderId="18" xfId="0" applyFont="1" applyFill="1" applyBorder="1"/>
    <xf numFmtId="0" fontId="28" fillId="3" borderId="18" xfId="0" applyFont="1" applyFill="1" applyBorder="1" applyAlignment="1">
      <alignment vertical="center"/>
    </xf>
    <xf numFmtId="0" fontId="30" fillId="3" borderId="18" xfId="0" applyFont="1" applyFill="1" applyBorder="1" applyAlignment="1">
      <alignment horizontal="right" vertical="center"/>
    </xf>
    <xf numFmtId="0" fontId="28" fillId="3" borderId="18" xfId="0" applyFont="1" applyFill="1" applyBorder="1" applyAlignment="1">
      <alignment vertical="center" wrapText="1"/>
    </xf>
    <xf numFmtId="0" fontId="28" fillId="3" borderId="18" xfId="0" applyFont="1" applyFill="1" applyBorder="1"/>
    <xf numFmtId="0" fontId="30" fillId="3" borderId="18" xfId="0" applyFont="1" applyFill="1" applyBorder="1" applyAlignment="1">
      <alignment horizontal="center" vertical="center"/>
    </xf>
    <xf numFmtId="0" fontId="28" fillId="3" borderId="18" xfId="0" applyFont="1" applyFill="1" applyBorder="1" applyAlignment="1">
      <alignment horizontal="center" vertical="center" wrapText="1"/>
    </xf>
    <xf numFmtId="0" fontId="28" fillId="3" borderId="18" xfId="0" applyFont="1" applyFill="1" applyBorder="1" applyAlignment="1">
      <alignment horizontal="center" vertical="center"/>
    </xf>
    <xf numFmtId="0" fontId="28" fillId="6" borderId="0" xfId="0" applyFont="1" applyFill="1" applyAlignment="1">
      <alignment horizontal="center" vertical="center" wrapText="1" shrinkToFit="1"/>
    </xf>
    <xf numFmtId="0" fontId="28" fillId="6" borderId="6" xfId="0" applyFont="1" applyFill="1" applyBorder="1" applyAlignment="1">
      <alignment horizontal="center" vertical="center" wrapText="1" shrinkToFit="1"/>
    </xf>
    <xf numFmtId="0" fontId="28" fillId="21" borderId="11" xfId="0" applyFont="1" applyFill="1" applyBorder="1" applyAlignment="1">
      <alignment vertical="center" wrapText="1" shrinkToFit="1"/>
    </xf>
    <xf numFmtId="0" fontId="28" fillId="21" borderId="9" xfId="0" applyFont="1" applyFill="1" applyBorder="1" applyAlignment="1">
      <alignment vertical="center" wrapText="1" shrinkToFit="1"/>
    </xf>
    <xf numFmtId="0" fontId="38" fillId="21" borderId="0" xfId="0" applyFont="1" applyFill="1" applyAlignment="1">
      <alignment horizontal="center" vertical="center" wrapText="1"/>
    </xf>
    <xf numFmtId="0" fontId="28" fillId="6" borderId="0" xfId="0" applyFont="1" applyFill="1" applyAlignment="1">
      <alignment horizontal="center" vertical="center" wrapText="1"/>
    </xf>
    <xf numFmtId="0" fontId="46" fillId="3" borderId="0" xfId="0" applyFont="1" applyFill="1" applyAlignment="1">
      <alignment horizontal="left" vertical="center"/>
    </xf>
    <xf numFmtId="0" fontId="43" fillId="0" borderId="0" xfId="0" applyFont="1" applyAlignment="1">
      <alignment horizontal="center" vertical="center"/>
    </xf>
    <xf numFmtId="0" fontId="40" fillId="2" borderId="0" xfId="0" applyFont="1" applyFill="1" applyAlignment="1">
      <alignment horizontal="left" vertical="center" wrapText="1"/>
    </xf>
    <xf numFmtId="0" fontId="19" fillId="2" borderId="0" xfId="0" applyFont="1" applyFill="1" applyAlignment="1">
      <alignment vertical="center"/>
    </xf>
    <xf numFmtId="165" fontId="19" fillId="2" borderId="0" xfId="0" applyNumberFormat="1" applyFont="1" applyFill="1" applyAlignment="1">
      <alignment horizontal="right" vertical="center"/>
    </xf>
    <xf numFmtId="6" fontId="19" fillId="2" borderId="0" xfId="0" applyNumberFormat="1" applyFont="1" applyFill="1" applyAlignment="1">
      <alignment vertical="center"/>
    </xf>
    <xf numFmtId="6" fontId="19" fillId="2" borderId="0" xfId="0" applyNumberFormat="1" applyFont="1" applyFill="1" applyAlignment="1">
      <alignment horizontal="right" vertical="center"/>
    </xf>
    <xf numFmtId="0" fontId="23" fillId="2" borderId="0" xfId="0" applyFont="1" applyFill="1" applyAlignment="1">
      <alignment vertical="center"/>
    </xf>
    <xf numFmtId="0" fontId="14" fillId="2" borderId="0" xfId="0" applyFont="1" applyFill="1" applyAlignment="1">
      <alignment vertical="center"/>
    </xf>
    <xf numFmtId="0" fontId="14" fillId="4" borderId="0" xfId="0" applyFont="1" applyFill="1" applyAlignment="1">
      <alignment vertical="center"/>
    </xf>
    <xf numFmtId="14" fontId="28" fillId="3" borderId="4" xfId="0" applyNumberFormat="1" applyFont="1" applyFill="1" applyBorder="1" applyAlignment="1" applyProtection="1">
      <alignment horizontal="right" vertical="center" wrapText="1"/>
      <protection locked="0"/>
    </xf>
    <xf numFmtId="0" fontId="28" fillId="3" borderId="1" xfId="0" applyFont="1" applyFill="1" applyBorder="1" applyAlignment="1" applyProtection="1">
      <alignment horizontal="right" vertical="center" wrapText="1"/>
      <protection locked="0"/>
    </xf>
    <xf numFmtId="3" fontId="28" fillId="3" borderId="1" xfId="0" applyNumberFormat="1" applyFont="1" applyFill="1" applyBorder="1" applyAlignment="1" applyProtection="1">
      <alignment horizontal="right" vertical="center" wrapText="1"/>
      <protection locked="0"/>
    </xf>
    <xf numFmtId="169" fontId="24" fillId="22" borderId="5" xfId="1" applyNumberFormat="1" applyFont="1" applyFill="1" applyBorder="1" applyAlignment="1">
      <alignment vertical="center" wrapText="1"/>
    </xf>
    <xf numFmtId="169" fontId="25" fillId="22" borderId="0" xfId="1" applyNumberFormat="1" applyFont="1" applyFill="1" applyAlignment="1">
      <alignment vertical="center" wrapText="1"/>
    </xf>
    <xf numFmtId="0" fontId="33" fillId="4" borderId="0" xfId="0" applyFont="1" applyFill="1" applyAlignment="1">
      <alignment horizontal="right" vertical="center"/>
    </xf>
    <xf numFmtId="0" fontId="33" fillId="4" borderId="0" xfId="0" applyFont="1" applyFill="1" applyAlignment="1">
      <alignment horizontal="center" vertical="center"/>
    </xf>
    <xf numFmtId="165" fontId="14" fillId="0" borderId="0" xfId="0" applyNumberFormat="1" applyFont="1" applyAlignment="1">
      <alignment vertical="center" wrapText="1"/>
    </xf>
    <xf numFmtId="165" fontId="14" fillId="11" borderId="0" xfId="0" applyNumberFormat="1" applyFont="1" applyFill="1" applyAlignment="1">
      <alignment vertical="center" wrapText="1"/>
    </xf>
    <xf numFmtId="0" fontId="36" fillId="0" borderId="2" xfId="0" applyFont="1" applyBorder="1" applyAlignment="1">
      <alignment vertical="center"/>
    </xf>
    <xf numFmtId="172" fontId="20" fillId="2" borderId="0" xfId="1" applyNumberFormat="1" applyFont="1" applyFill="1" applyAlignment="1">
      <alignment vertical="center" wrapText="1"/>
    </xf>
    <xf numFmtId="165" fontId="33" fillId="4" borderId="0" xfId="0" applyNumberFormat="1" applyFont="1" applyFill="1" applyAlignment="1">
      <alignment vertical="center" wrapText="1"/>
    </xf>
    <xf numFmtId="165" fontId="19" fillId="0" borderId="0" xfId="0" applyNumberFormat="1" applyFont="1" applyAlignment="1">
      <alignment horizontal="right" vertical="center" wrapText="1"/>
    </xf>
    <xf numFmtId="165" fontId="19" fillId="13" borderId="14" xfId="0" applyNumberFormat="1" applyFont="1" applyFill="1" applyBorder="1" applyAlignment="1">
      <alignment horizontal="right" vertical="center" wrapText="1"/>
    </xf>
    <xf numFmtId="165" fontId="19" fillId="0" borderId="14" xfId="0" applyNumberFormat="1" applyFont="1" applyBorder="1" applyAlignment="1">
      <alignment horizontal="right" vertical="center" wrapText="1"/>
    </xf>
    <xf numFmtId="172" fontId="25" fillId="22" borderId="0" xfId="1" applyNumberFormat="1" applyFont="1" applyFill="1" applyAlignment="1">
      <alignment vertical="center" wrapText="1"/>
    </xf>
    <xf numFmtId="0" fontId="7" fillId="0" borderId="20" xfId="0" applyFont="1" applyBorder="1"/>
    <xf numFmtId="0" fontId="7" fillId="0" borderId="21" xfId="0" applyFont="1" applyBorder="1"/>
    <xf numFmtId="0" fontId="7" fillId="0" borderId="5" xfId="0" applyFont="1" applyBorder="1"/>
    <xf numFmtId="0" fontId="7" fillId="0" borderId="22" xfId="0" applyFont="1" applyBorder="1"/>
    <xf numFmtId="0" fontId="22" fillId="2" borderId="0" xfId="0" applyFont="1" applyFill="1" applyAlignment="1">
      <alignment horizontal="left" vertical="center" wrapText="1"/>
    </xf>
    <xf numFmtId="0" fontId="14" fillId="4" borderId="0" xfId="0" applyFont="1" applyFill="1" applyAlignment="1">
      <alignment horizontal="left" vertical="center" wrapText="1"/>
    </xf>
    <xf numFmtId="0" fontId="14" fillId="4" borderId="0" xfId="0" applyFont="1" applyFill="1" applyAlignment="1">
      <alignment horizontal="left" vertical="center"/>
    </xf>
    <xf numFmtId="0" fontId="39" fillId="3" borderId="3" xfId="2" applyFont="1" applyFill="1" applyBorder="1" applyAlignment="1" applyProtection="1">
      <alignment horizontal="left" vertical="center"/>
      <protection locked="0"/>
    </xf>
    <xf numFmtId="0" fontId="0" fillId="0" borderId="3" xfId="0" applyBorder="1" applyAlignment="1">
      <alignment horizontal="left" vertical="center"/>
    </xf>
    <xf numFmtId="0" fontId="0" fillId="0" borderId="4" xfId="0" applyBorder="1" applyAlignment="1">
      <alignment horizontal="left" vertical="center"/>
    </xf>
    <xf numFmtId="0" fontId="28" fillId="3" borderId="3" xfId="0" applyFont="1" applyFill="1" applyBorder="1" applyAlignment="1" applyProtection="1">
      <alignment horizontal="left" vertical="center"/>
      <protection locked="0"/>
    </xf>
    <xf numFmtId="0" fontId="28" fillId="3" borderId="1" xfId="0" applyFont="1" applyFill="1" applyBorder="1" applyAlignment="1">
      <alignment horizontal="right" vertical="center"/>
    </xf>
    <xf numFmtId="0" fontId="28" fillId="0" borderId="1" xfId="0" applyFont="1" applyBorder="1" applyAlignment="1">
      <alignment horizontal="right" vertical="center"/>
    </xf>
    <xf numFmtId="0" fontId="28" fillId="3" borderId="4" xfId="0" applyFont="1" applyFill="1" applyBorder="1" applyAlignment="1" applyProtection="1">
      <alignment horizontal="left" vertical="center"/>
      <protection locked="0"/>
    </xf>
    <xf numFmtId="0" fontId="28" fillId="4" borderId="0" xfId="0" applyFont="1" applyFill="1" applyAlignment="1">
      <alignment horizontal="left" vertical="center" wrapText="1"/>
    </xf>
    <xf numFmtId="0" fontId="28" fillId="0" borderId="9" xfId="0" applyFont="1" applyBorder="1" applyAlignment="1">
      <alignment vertical="center"/>
    </xf>
    <xf numFmtId="0" fontId="28" fillId="2" borderId="2" xfId="0" applyFont="1" applyFill="1" applyBorder="1" applyAlignment="1">
      <alignment vertical="center"/>
    </xf>
    <xf numFmtId="0" fontId="28" fillId="0" borderId="3" xfId="0" applyFont="1" applyBorder="1" applyAlignment="1">
      <alignment vertical="center"/>
    </xf>
    <xf numFmtId="0" fontId="28" fillId="0" borderId="4" xfId="0" applyFont="1" applyBorder="1" applyAlignment="1">
      <alignment vertical="center"/>
    </xf>
    <xf numFmtId="0" fontId="28" fillId="0" borderId="0" xfId="0" applyFont="1" applyAlignment="1">
      <alignment vertical="center" wrapText="1"/>
    </xf>
    <xf numFmtId="0" fontId="7" fillId="2" borderId="0" xfId="0" applyFont="1" applyFill="1" applyAlignment="1">
      <alignment vertical="center" wrapText="1"/>
    </xf>
    <xf numFmtId="0" fontId="28" fillId="2" borderId="0" xfId="0" applyFont="1" applyFill="1" applyAlignment="1">
      <alignment vertical="center" wrapText="1"/>
    </xf>
    <xf numFmtId="0" fontId="35" fillId="2" borderId="0" xfId="0" applyFont="1" applyFill="1" applyAlignment="1">
      <alignment vertical="center" wrapText="1"/>
    </xf>
    <xf numFmtId="0" fontId="28" fillId="4" borderId="9" xfId="0" applyFont="1" applyFill="1" applyBorder="1" applyAlignment="1">
      <alignment vertical="center"/>
    </xf>
    <xf numFmtId="0" fontId="28" fillId="4" borderId="2" xfId="0" applyFont="1" applyFill="1" applyBorder="1" applyAlignment="1">
      <alignment vertical="center"/>
    </xf>
    <xf numFmtId="0" fontId="28" fillId="4" borderId="8" xfId="0" applyFont="1" applyFill="1" applyBorder="1" applyAlignment="1">
      <alignment vertical="center"/>
    </xf>
    <xf numFmtId="0" fontId="28" fillId="0" borderId="7" xfId="0" applyFont="1" applyBorder="1" applyAlignment="1">
      <alignment vertical="center"/>
    </xf>
    <xf numFmtId="0" fontId="30" fillId="3" borderId="2" xfId="0" applyFont="1" applyFill="1" applyBorder="1" applyAlignment="1">
      <alignment vertical="center"/>
    </xf>
    <xf numFmtId="0" fontId="0" fillId="0" borderId="3" xfId="0" applyBorder="1"/>
    <xf numFmtId="0" fontId="0" fillId="0" borderId="4" xfId="0" applyBorder="1"/>
    <xf numFmtId="44" fontId="29" fillId="2" borderId="2" xfId="1" applyFont="1" applyFill="1" applyBorder="1" applyAlignment="1">
      <alignment vertical="center" wrapText="1" shrinkToFit="1"/>
    </xf>
    <xf numFmtId="44" fontId="29" fillId="2" borderId="4" xfId="1" applyFont="1" applyFill="1" applyBorder="1" applyAlignment="1">
      <alignment vertical="center" wrapText="1" shrinkToFit="1"/>
    </xf>
    <xf numFmtId="44" fontId="30" fillId="3" borderId="2" xfId="1" applyFont="1" applyFill="1" applyBorder="1" applyAlignment="1">
      <alignment vertical="center" wrapText="1" shrinkToFit="1"/>
    </xf>
    <xf numFmtId="44" fontId="30" fillId="3" borderId="4" xfId="1" applyFont="1" applyFill="1" applyBorder="1" applyAlignment="1">
      <alignment vertical="center" wrapText="1" shrinkToFit="1"/>
    </xf>
    <xf numFmtId="0" fontId="28" fillId="4" borderId="2" xfId="0" applyFont="1" applyFill="1" applyBorder="1" applyAlignment="1">
      <alignment horizontal="left" vertical="center" wrapText="1"/>
    </xf>
    <xf numFmtId="0" fontId="28" fillId="4" borderId="3" xfId="0" applyFont="1" applyFill="1" applyBorder="1" applyAlignment="1">
      <alignment horizontal="left" vertical="center" wrapText="1"/>
    </xf>
    <xf numFmtId="0" fontId="28" fillId="4" borderId="4" xfId="0" applyFont="1" applyFill="1" applyBorder="1" applyAlignment="1">
      <alignment horizontal="left" vertical="center" wrapText="1"/>
    </xf>
    <xf numFmtId="44" fontId="29" fillId="3" borderId="2" xfId="1" applyFont="1" applyFill="1" applyBorder="1" applyAlignment="1">
      <alignment vertical="center" wrapText="1" shrinkToFit="1"/>
    </xf>
    <xf numFmtId="44" fontId="29" fillId="3" borderId="4" xfId="1" applyFont="1" applyFill="1" applyBorder="1" applyAlignment="1">
      <alignment vertical="center" wrapText="1" shrinkToFit="1"/>
    </xf>
    <xf numFmtId="0" fontId="33" fillId="0" borderId="0" xfId="0" applyFont="1" applyAlignment="1">
      <alignment vertical="center" wrapText="1"/>
    </xf>
    <xf numFmtId="0" fontId="40" fillId="2" borderId="0" xfId="0" applyFont="1" applyFill="1" applyAlignment="1">
      <alignment horizontal="left" vertical="center" wrapText="1"/>
    </xf>
    <xf numFmtId="0" fontId="35" fillId="23" borderId="19" xfId="0" applyFont="1" applyFill="1" applyBorder="1"/>
    <xf numFmtId="0" fontId="35" fillId="23" borderId="2" xfId="0" applyFont="1" applyFill="1" applyBorder="1"/>
    <xf numFmtId="0" fontId="35" fillId="23" borderId="3" xfId="0" applyFont="1" applyFill="1" applyBorder="1"/>
    <xf numFmtId="0" fontId="35" fillId="23" borderId="4" xfId="0" applyFont="1" applyFill="1" applyBorder="1"/>
    <xf numFmtId="0" fontId="26" fillId="22" borderId="0" xfId="0" applyFont="1" applyFill="1" applyAlignment="1">
      <alignment vertical="center" wrapText="1"/>
    </xf>
    <xf numFmtId="0" fontId="14" fillId="3" borderId="2" xfId="0" applyFont="1" applyFill="1" applyBorder="1" applyAlignment="1">
      <alignment vertical="center" wrapText="1"/>
    </xf>
    <xf numFmtId="0" fontId="14" fillId="0" borderId="4" xfId="0" applyFont="1" applyBorder="1" applyAlignment="1">
      <alignment vertical="center" wrapText="1"/>
    </xf>
  </cellXfs>
  <cellStyles count="3">
    <cellStyle name="Currency" xfId="1" builtinId="4"/>
    <cellStyle name="Hyperlink" xfId="2" builtinId="8"/>
    <cellStyle name="Normal" xfId="0" builtinId="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z val="7"/>
        <name val="Aptos"/>
      </font>
      <numFmt numFmtId="165" formatCode="&quot;$&quot;#,##0"/>
      <alignment vertical="center" wrapText="1"/>
    </dxf>
    <dxf>
      <font>
        <sz val="7"/>
        <name val="Aptos"/>
      </font>
      <alignment vertical="center" wrapText="1"/>
    </dxf>
    <dxf>
      <border outline="0">
        <left style="thin">
          <color theme="4" tint="0.39997558519241921"/>
        </left>
        <right style="thin">
          <color theme="4" tint="0.39997558519241921"/>
        </right>
        <top style="thin">
          <color theme="4" tint="0.39997558519241921"/>
        </top>
        <bottom style="thin">
          <color theme="4" tint="0.39997558519241921"/>
        </bottom>
      </border>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fill>
        <patternFill patternType="none">
          <fgColor indexed="64"/>
          <bgColor indexed="65"/>
        </patternFill>
      </fill>
      <alignment horizontal="center" vertical="center" textRotation="0" wrapText="1" indent="0" justifyLastLine="0" shrinkToFit="0" readingOrder="0"/>
    </dxf>
    <dxf>
      <font>
        <sz val="7"/>
        <name val="Aptos"/>
      </font>
      <alignment vertical="center" wrapText="1"/>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numFmt numFmtId="30" formatCode="@"/>
      <alignment horizontal="right" vertical="center" textRotation="0" wrapText="1" indent="0" justifyLastLine="0" shrinkToFit="0" readingOrder="0"/>
    </dxf>
    <dxf>
      <font>
        <b val="0"/>
        <i val="0"/>
        <strike val="0"/>
        <condense val="0"/>
        <extend val="0"/>
        <outline val="0"/>
        <shadow val="0"/>
        <u val="none"/>
        <vertAlign val="baseline"/>
        <sz val="7"/>
        <color auto="1"/>
        <name val="Aptos"/>
        <scheme val="none"/>
      </font>
      <alignment horizontal="right" vertical="center" textRotation="0" wrapText="1" indent="0" justifyLastLine="0" shrinkToFit="0" readingOrder="0"/>
    </dxf>
    <dxf>
      <font>
        <b/>
        <i val="0"/>
        <strike val="0"/>
        <condense val="0"/>
        <extend val="0"/>
        <outline val="0"/>
        <shadow val="0"/>
        <u val="none"/>
        <vertAlign val="baseline"/>
        <sz val="7"/>
        <color auto="1"/>
        <name val="Aptos"/>
        <scheme val="none"/>
      </font>
      <alignment vertical="center" wrapText="1"/>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8</xdr:col>
      <xdr:colOff>11975</xdr:colOff>
      <xdr:row>2</xdr:row>
      <xdr:rowOff>23590</xdr:rowOff>
    </xdr:from>
    <xdr:to>
      <xdr:col>11</xdr:col>
      <xdr:colOff>296091</xdr:colOff>
      <xdr:row>6</xdr:row>
      <xdr:rowOff>112123</xdr:rowOff>
    </xdr:to>
    <xdr:pic>
      <xdr:nvPicPr>
        <xdr:cNvPr id="3" name="Picture 2">
          <a:extLst>
            <a:ext uri="{FF2B5EF4-FFF2-40B4-BE49-F238E27FC236}">
              <a16:creationId xmlns:a16="http://schemas.microsoft.com/office/drawing/2014/main" id="{7648C66B-7FE9-F17A-AE4E-DDDDBF722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5035" y="564610"/>
          <a:ext cx="238723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571018</xdr:colOff>
      <xdr:row>7</xdr:row>
      <xdr:rowOff>93344</xdr:rowOff>
    </xdr:from>
    <xdr:to>
      <xdr:col>11</xdr:col>
      <xdr:colOff>276559</xdr:colOff>
      <xdr:row>10</xdr:row>
      <xdr:rowOff>17989</xdr:rowOff>
    </xdr:to>
    <xdr:pic>
      <xdr:nvPicPr>
        <xdr:cNvPr id="4" name="Picture 3">
          <a:extLst>
            <a:ext uri="{FF2B5EF4-FFF2-40B4-BE49-F238E27FC236}">
              <a16:creationId xmlns:a16="http://schemas.microsoft.com/office/drawing/2014/main" id="{83FF3784-1A12-4067-B1B0-22C2AA40B1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4078" y="1548764"/>
          <a:ext cx="1808661" cy="473285"/>
        </a:xfrm>
        <a:prstGeom prst="rect">
          <a:avLst/>
        </a:prstGeom>
      </xdr:spPr>
    </xdr:pic>
    <xdr:clientData/>
  </xdr:twoCellAnchor>
  <xdr:oneCellAnchor>
    <xdr:from>
      <xdr:col>8</xdr:col>
      <xdr:colOff>53341</xdr:colOff>
      <xdr:row>13</xdr:row>
      <xdr:rowOff>99060</xdr:rowOff>
    </xdr:from>
    <xdr:ext cx="3642359" cy="3611880"/>
    <xdr:sp macro="" textlink="">
      <xdr:nvSpPr>
        <xdr:cNvPr id="2" name="TextBox 1">
          <a:extLst>
            <a:ext uri="{FF2B5EF4-FFF2-40B4-BE49-F238E27FC236}">
              <a16:creationId xmlns:a16="http://schemas.microsoft.com/office/drawing/2014/main" id="{6FBAEB31-B70C-1AAD-3F8B-D1F2F8B30D7A}"/>
            </a:ext>
            <a:ext uri="{147F2762-F138-4A5C-976F-8EAC2B608ADB}">
              <a16:predDERef xmlns:a16="http://schemas.microsoft.com/office/drawing/2014/main" pred="{83FF3784-1A12-4067-B1B0-22C2AA40B12A}"/>
            </a:ext>
          </a:extLst>
        </xdr:cNvPr>
        <xdr:cNvSpPr txBox="1"/>
      </xdr:nvSpPr>
      <xdr:spPr>
        <a:xfrm>
          <a:off x="9121141" y="2476500"/>
          <a:ext cx="3642359" cy="3611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100" b="1" i="0">
              <a:solidFill>
                <a:srgbClr val="FF0000"/>
              </a:solidFill>
              <a:latin typeface="+mn-lt"/>
              <a:ea typeface="+mn-lt"/>
              <a:cs typeface="+mn-lt"/>
            </a:rPr>
            <a:t>Premium Estimate Disclaimer:</a:t>
          </a:r>
          <a:r>
            <a:rPr lang="en-US" sz="1100" b="0" i="0">
              <a:solidFill>
                <a:srgbClr val="FF0000"/>
              </a:solidFill>
              <a:latin typeface="+mn-lt"/>
              <a:ea typeface="+mn-lt"/>
              <a:cs typeface="+mn-lt"/>
            </a:rPr>
            <a:t> </a:t>
          </a:r>
          <a:r>
            <a:rPr lang="en-US" sz="1100" b="0" i="0">
              <a:solidFill>
                <a:schemeClr val="tx1"/>
              </a:solidFill>
              <a:latin typeface="+mn-lt"/>
              <a:ea typeface="+mn-lt"/>
              <a:cs typeface="+mn-lt"/>
            </a:rPr>
            <a:t>This quoting tool is provided solely for sales and illustrative purposes. </a:t>
          </a:r>
        </a:p>
        <a:p>
          <a:pPr marL="0" indent="0"/>
          <a:endParaRPr lang="en-US" sz="1100" b="0" i="0">
            <a:solidFill>
              <a:schemeClr val="tx1"/>
            </a:solidFill>
            <a:latin typeface="+mn-lt"/>
            <a:ea typeface="+mn-lt"/>
            <a:cs typeface="+mn-lt"/>
          </a:endParaRPr>
        </a:p>
        <a:p>
          <a:pPr marL="0" indent="0"/>
          <a:r>
            <a:rPr lang="en-US" sz="1100" b="0" i="0">
              <a:solidFill>
                <a:schemeClr val="tx1"/>
              </a:solidFill>
              <a:latin typeface="+mn-lt"/>
              <a:ea typeface="+mn-lt"/>
              <a:cs typeface="+mn-lt"/>
            </a:rPr>
            <a:t>It does not constitute an offer, binder, contract, or guarantee of coverage, eligibility, benefits, rates, or final premium. Estimates are based on the information entered and rates available at the time of quoting. </a:t>
          </a:r>
        </a:p>
        <a:p>
          <a:pPr marL="0" indent="0"/>
          <a:endParaRPr lang="en-US" sz="1100" b="0" i="0">
            <a:solidFill>
              <a:schemeClr val="tx1"/>
            </a:solidFill>
            <a:latin typeface="+mn-lt"/>
            <a:ea typeface="+mn-lt"/>
            <a:cs typeface="+mn-lt"/>
          </a:endParaRPr>
        </a:p>
        <a:p>
          <a:pPr marL="0" indent="0"/>
          <a:r>
            <a:rPr lang="en-US" sz="1100" b="0" i="0">
              <a:solidFill>
                <a:schemeClr val="tx1"/>
              </a:solidFill>
              <a:latin typeface="+mn-lt"/>
              <a:ea typeface="+mn-lt"/>
              <a:cs typeface="+mn-lt"/>
            </a:rPr>
            <a:t>Actual billed premiums may vary due to rounding, final enrollment data, eligibility or underwriting review, coverage changes, effective dates, rate updates, or carrier billing calculations. </a:t>
          </a:r>
        </a:p>
        <a:p>
          <a:pPr marL="0" indent="0"/>
          <a:endParaRPr lang="en-US" sz="1100" b="0" i="0">
            <a:solidFill>
              <a:schemeClr val="tx1"/>
            </a:solidFill>
            <a:latin typeface="+mn-lt"/>
            <a:ea typeface="+mn-lt"/>
            <a:cs typeface="+mn-lt"/>
          </a:endParaRPr>
        </a:p>
        <a:p>
          <a:pPr marL="0" indent="0"/>
          <a:r>
            <a:rPr lang="en-US" sz="1100" b="0" i="0">
              <a:solidFill>
                <a:schemeClr val="tx1"/>
              </a:solidFill>
              <a:latin typeface="+mn-lt"/>
              <a:ea typeface="+mn-lt"/>
              <a:cs typeface="+mn-lt"/>
            </a:rPr>
            <a:t>Coverage and final premiums are subject to carrier approval and the terms of the issued policy or certificate, which control in the event of any discrepancy.</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139850</xdr:colOff>
      <xdr:row>0</xdr:row>
      <xdr:rowOff>163606</xdr:rowOff>
    </xdr:from>
    <xdr:to>
      <xdr:col>4</xdr:col>
      <xdr:colOff>30864</xdr:colOff>
      <xdr:row>5</xdr:row>
      <xdr:rowOff>92903</xdr:rowOff>
    </xdr:to>
    <xdr:pic>
      <xdr:nvPicPr>
        <xdr:cNvPr id="2" name="Picture 1">
          <a:extLst>
            <a:ext uri="{FF2B5EF4-FFF2-40B4-BE49-F238E27FC236}">
              <a16:creationId xmlns:a16="http://schemas.microsoft.com/office/drawing/2014/main" id="{3EF4E065-DD54-4D2D-B5F2-28F8B73F6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50" y="163606"/>
          <a:ext cx="2375134" cy="843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273838</xdr:colOff>
      <xdr:row>1</xdr:row>
      <xdr:rowOff>116205</xdr:rowOff>
    </xdr:from>
    <xdr:to>
      <xdr:col>5</xdr:col>
      <xdr:colOff>1274779</xdr:colOff>
      <xdr:row>4</xdr:row>
      <xdr:rowOff>40850</xdr:rowOff>
    </xdr:to>
    <xdr:pic>
      <xdr:nvPicPr>
        <xdr:cNvPr id="6" name="Picture 5">
          <a:extLst>
            <a:ext uri="{FF2B5EF4-FFF2-40B4-BE49-F238E27FC236}">
              <a16:creationId xmlns:a16="http://schemas.microsoft.com/office/drawing/2014/main" id="{A800E209-6B8A-4B1A-9EA2-44F16E6C9E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7998" y="299085"/>
          <a:ext cx="1808661" cy="473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87085</xdr:rowOff>
    </xdr:from>
    <xdr:to>
      <xdr:col>4</xdr:col>
      <xdr:colOff>224245</xdr:colOff>
      <xdr:row>4</xdr:row>
      <xdr:rowOff>171264</xdr:rowOff>
    </xdr:to>
    <xdr:pic>
      <xdr:nvPicPr>
        <xdr:cNvPr id="3" name="Picture 2">
          <a:extLst>
            <a:ext uri="{FF2B5EF4-FFF2-40B4-BE49-F238E27FC236}">
              <a16:creationId xmlns:a16="http://schemas.microsoft.com/office/drawing/2014/main" id="{57302C9B-78DC-4651-B329-586131807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708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9073</xdr:colOff>
      <xdr:row>1</xdr:row>
      <xdr:rowOff>90716</xdr:rowOff>
    </xdr:from>
    <xdr:to>
      <xdr:col>18</xdr:col>
      <xdr:colOff>435248</xdr:colOff>
      <xdr:row>4</xdr:row>
      <xdr:rowOff>19715</xdr:rowOff>
    </xdr:to>
    <xdr:pic>
      <xdr:nvPicPr>
        <xdr:cNvPr id="2" name="Picture 1">
          <a:extLst>
            <a:ext uri="{FF2B5EF4-FFF2-40B4-BE49-F238E27FC236}">
              <a16:creationId xmlns:a16="http://schemas.microsoft.com/office/drawing/2014/main" id="{D59A9C40-CDB1-44DB-A83C-949F933EB5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8644" y="290287"/>
          <a:ext cx="1839141" cy="473285"/>
        </a:xfrm>
        <a:prstGeom prst="rect">
          <a:avLst/>
        </a:prstGeom>
      </xdr:spPr>
    </xdr:pic>
    <xdr:clientData/>
  </xdr:twoCellAnchor>
  <xdr:twoCellAnchor editAs="oneCell">
    <xdr:from>
      <xdr:col>4</xdr:col>
      <xdr:colOff>541020</xdr:colOff>
      <xdr:row>1</xdr:row>
      <xdr:rowOff>60960</xdr:rowOff>
    </xdr:from>
    <xdr:to>
      <xdr:col>7</xdr:col>
      <xdr:colOff>248503</xdr:colOff>
      <xdr:row>3</xdr:row>
      <xdr:rowOff>156831</xdr:rowOff>
    </xdr:to>
    <xdr:pic>
      <xdr:nvPicPr>
        <xdr:cNvPr id="4" name="Picture 3">
          <a:extLst>
            <a:ext uri="{FF2B5EF4-FFF2-40B4-BE49-F238E27FC236}">
              <a16:creationId xmlns:a16="http://schemas.microsoft.com/office/drawing/2014/main" id="{2DC03BB8-B5B6-4C38-A727-9DF6AB3346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9420" y="243840"/>
          <a:ext cx="1810603" cy="461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4</xdr:col>
      <xdr:colOff>141241</xdr:colOff>
      <xdr:row>4</xdr:row>
      <xdr:rowOff>151398</xdr:rowOff>
    </xdr:to>
    <xdr:pic>
      <xdr:nvPicPr>
        <xdr:cNvPr id="3" name="Picture 2">
          <a:extLst>
            <a:ext uri="{FF2B5EF4-FFF2-40B4-BE49-F238E27FC236}">
              <a16:creationId xmlns:a16="http://schemas.microsoft.com/office/drawing/2014/main" id="{302C6B59-C773-44BA-8510-3847566BCF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418307</xdr:colOff>
      <xdr:row>1</xdr:row>
      <xdr:rowOff>46038</xdr:rowOff>
    </xdr:from>
    <xdr:to>
      <xdr:col>8</xdr:col>
      <xdr:colOff>506118</xdr:colOff>
      <xdr:row>3</xdr:row>
      <xdr:rowOff>168803</xdr:rowOff>
    </xdr:to>
    <xdr:pic>
      <xdr:nvPicPr>
        <xdr:cNvPr id="2" name="Picture 1">
          <a:extLst>
            <a:ext uri="{FF2B5EF4-FFF2-40B4-BE49-F238E27FC236}">
              <a16:creationId xmlns:a16="http://schemas.microsoft.com/office/drawing/2014/main" id="{977BF06D-0C96-4D82-BE90-9D87508561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5807" y="236538"/>
          <a:ext cx="1802311" cy="4732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693420</xdr:colOff>
      <xdr:row>2</xdr:row>
      <xdr:rowOff>175260</xdr:rowOff>
    </xdr:from>
    <xdr:to>
      <xdr:col>9</xdr:col>
      <xdr:colOff>388891</xdr:colOff>
      <xdr:row>7</xdr:row>
      <xdr:rowOff>71388</xdr:rowOff>
    </xdr:to>
    <xdr:pic>
      <xdr:nvPicPr>
        <xdr:cNvPr id="2" name="Picture 1">
          <a:extLst>
            <a:ext uri="{FF2B5EF4-FFF2-40B4-BE49-F238E27FC236}">
              <a16:creationId xmlns:a16="http://schemas.microsoft.com/office/drawing/2014/main" id="{E377AA4A-943F-4827-BE49-F5023C6027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410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284957</xdr:colOff>
      <xdr:row>7</xdr:row>
      <xdr:rowOff>173673</xdr:rowOff>
    </xdr:from>
    <xdr:to>
      <xdr:col>9</xdr:col>
      <xdr:colOff>304188</xdr:colOff>
      <xdr:row>10</xdr:row>
      <xdr:rowOff>98318</xdr:rowOff>
    </xdr:to>
    <xdr:pic>
      <xdr:nvPicPr>
        <xdr:cNvPr id="3" name="Picture 2">
          <a:extLst>
            <a:ext uri="{FF2B5EF4-FFF2-40B4-BE49-F238E27FC236}">
              <a16:creationId xmlns:a16="http://schemas.microsoft.com/office/drawing/2014/main" id="{FCF8113F-8E78-411B-9354-342185A392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477" y="1453833"/>
          <a:ext cx="1802311" cy="4732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777240</xdr:colOff>
      <xdr:row>3</xdr:row>
      <xdr:rowOff>30480</xdr:rowOff>
    </xdr:from>
    <xdr:to>
      <xdr:col>9</xdr:col>
      <xdr:colOff>472711</xdr:colOff>
      <xdr:row>7</xdr:row>
      <xdr:rowOff>90438</xdr:rowOff>
    </xdr:to>
    <xdr:pic>
      <xdr:nvPicPr>
        <xdr:cNvPr id="2" name="Picture 1">
          <a:extLst>
            <a:ext uri="{FF2B5EF4-FFF2-40B4-BE49-F238E27FC236}">
              <a16:creationId xmlns:a16="http://schemas.microsoft.com/office/drawing/2014/main" id="{6743D5BB-34EF-4F70-A3A4-2B93CC4D1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 y="5791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330677</xdr:colOff>
      <xdr:row>8</xdr:row>
      <xdr:rowOff>135573</xdr:rowOff>
    </xdr:from>
    <xdr:to>
      <xdr:col>9</xdr:col>
      <xdr:colOff>349908</xdr:colOff>
      <xdr:row>11</xdr:row>
      <xdr:rowOff>31643</xdr:rowOff>
    </xdr:to>
    <xdr:pic>
      <xdr:nvPicPr>
        <xdr:cNvPr id="3" name="Picture 2">
          <a:extLst>
            <a:ext uri="{FF2B5EF4-FFF2-40B4-BE49-F238E27FC236}">
              <a16:creationId xmlns:a16="http://schemas.microsoft.com/office/drawing/2014/main" id="{F8D38F9D-184B-4EA2-AD29-5297C20C17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2397" y="1598613"/>
          <a:ext cx="1802311" cy="4732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fyi-my.sharepoint.com/grprofiles01/Desktop$/Users/Customer/Downloads/LFG_DRAFT_xls%20file%2004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efit options"/>
      <sheetName val="census"/>
      <sheetName val="summary page"/>
      <sheetName val="voluntary life"/>
      <sheetName val="voluntary life sheet"/>
      <sheetName val="census age lookup"/>
      <sheetName val="summary lookup"/>
      <sheetName val="Sheet1"/>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F75A16-B31C-4461-9C93-DC1583E80675}" name="Table1" displayName="Table1" ref="C10:C16" totalsRowShown="0" headerRowDxfId="21" dataDxfId="20">
  <autoFilter ref="C10:C16" xr:uid="{0FF75A16-B31C-4461-9C93-DC1583E80675}"/>
  <tableColumns count="1">
    <tableColumn id="1" xr3:uid="{AD6BF26C-643D-4240-A732-C6ADD13F382A}" name="Life/ADD"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BD400A-5003-4083-BD79-2BE54DE959C6}" name="Table3" displayName="Table3" ref="M10:N18" totalsRowShown="0" headerRowDxfId="18" dataDxfId="17">
  <autoFilter ref="M10:N18" xr:uid="{E5BD400A-5003-4083-BD79-2BE54DE959C6}"/>
  <tableColumns count="2">
    <tableColumn id="1" xr3:uid="{F9722D77-2F94-4282-BC2F-A2710450C0AB}" name="Column1" dataDxfId="16"/>
    <tableColumn id="2" xr3:uid="{195653F1-DE6E-423B-93E7-0B6A879D33D5}" name="STD"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2F4E0F-C638-4B0C-AE54-9FA7BB0ECD0D}" name="Table4" displayName="Table4" ref="J11:K16" totalsRowShown="0" headerRowDxfId="14" dataDxfId="13" tableBorderDxfId="12">
  <autoFilter ref="J11:K16" xr:uid="{CA2F4E0F-C638-4B0C-AE54-9FA7BB0ECD0D}"/>
  <tableColumns count="2">
    <tableColumn id="1" xr3:uid="{08C72152-46B2-4EEE-B07B-DEBE2414C99E}" name="A" dataDxfId="11"/>
    <tableColumn id="2" xr3:uid="{F353D38B-2F61-4211-9A1D-3FBBEB8EC754}" name="1x BAE to $100,000" dataDxfI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70"/>
  <sheetViews>
    <sheetView showGridLines="0" tabSelected="1" topLeftCell="A90" zoomScaleNormal="100" zoomScaleSheetLayoutView="67" workbookViewId="0">
      <selection activeCell="H21" sqref="H21"/>
    </sheetView>
  </sheetViews>
  <sheetFormatPr defaultColWidth="9.109375" defaultRowHeight="14.4" x14ac:dyDescent="0.3"/>
  <cols>
    <col min="1" max="1" width="4.5546875" style="104" customWidth="1"/>
    <col min="2" max="2" width="24.33203125" style="104" customWidth="1"/>
    <col min="3" max="3" width="30" style="104" bestFit="1" customWidth="1"/>
    <col min="4" max="4" width="23.33203125" style="104" bestFit="1" customWidth="1"/>
    <col min="5" max="5" width="19.6640625" style="104" bestFit="1" customWidth="1"/>
    <col min="6" max="6" width="9.6640625" style="104" bestFit="1" customWidth="1"/>
    <col min="7" max="12" width="10.33203125" style="104" customWidth="1"/>
    <col min="13" max="16384" width="9.109375" style="104"/>
  </cols>
  <sheetData>
    <row r="1" spans="1:12" s="143" customFormat="1" x14ac:dyDescent="0.3">
      <c r="A1" s="141" t="s">
        <v>0</v>
      </c>
      <c r="B1" s="141"/>
      <c r="C1" s="141"/>
      <c r="D1" s="142"/>
      <c r="E1" s="142"/>
      <c r="F1" s="142"/>
      <c r="G1" s="142"/>
      <c r="H1" s="142"/>
      <c r="I1" s="142"/>
      <c r="J1" s="142"/>
      <c r="K1" s="142"/>
      <c r="L1" s="142"/>
    </row>
    <row r="2" spans="1:12" x14ac:dyDescent="0.3">
      <c r="A2" s="92"/>
      <c r="B2" s="105"/>
      <c r="C2" s="92"/>
      <c r="D2" s="92"/>
      <c r="E2" s="92"/>
      <c r="F2" s="92"/>
      <c r="G2" s="92"/>
      <c r="H2" s="92"/>
      <c r="I2" s="92"/>
      <c r="J2" s="92"/>
      <c r="K2" s="92"/>
      <c r="L2" s="92"/>
    </row>
    <row r="3" spans="1:12" s="144" customFormat="1" x14ac:dyDescent="0.3">
      <c r="A3" s="105"/>
      <c r="B3" s="349" t="s">
        <v>1</v>
      </c>
      <c r="C3" s="366"/>
      <c r="D3" s="366"/>
      <c r="E3" s="366"/>
      <c r="F3" s="366"/>
      <c r="G3" s="369"/>
      <c r="H3" s="105"/>
      <c r="I3" s="105"/>
      <c r="J3" s="105"/>
      <c r="K3" s="105"/>
      <c r="L3" s="105"/>
    </row>
    <row r="4" spans="1:12" s="144" customFormat="1" x14ac:dyDescent="0.3">
      <c r="A4" s="105"/>
      <c r="B4" s="349" t="s">
        <v>2</v>
      </c>
      <c r="C4" s="363"/>
      <c r="D4" s="364"/>
      <c r="E4" s="364"/>
      <c r="F4" s="364"/>
      <c r="G4" s="365"/>
      <c r="H4" s="105"/>
      <c r="I4" s="105"/>
      <c r="J4" s="105"/>
      <c r="K4" s="105"/>
      <c r="L4" s="105"/>
    </row>
    <row r="5" spans="1:12" s="144" customFormat="1" x14ac:dyDescent="0.3">
      <c r="A5" s="105"/>
      <c r="B5" s="349" t="s">
        <v>3</v>
      </c>
      <c r="C5" s="366"/>
      <c r="D5" s="364"/>
      <c r="E5" s="364"/>
      <c r="F5" s="364"/>
      <c r="G5" s="365"/>
      <c r="H5" s="105"/>
      <c r="I5" s="105"/>
      <c r="J5" s="105"/>
      <c r="K5" s="105"/>
      <c r="L5" s="105"/>
    </row>
    <row r="6" spans="1:12" s="144" customFormat="1" x14ac:dyDescent="0.3">
      <c r="A6" s="105"/>
      <c r="B6" s="349" t="s">
        <v>4</v>
      </c>
      <c r="C6" s="366"/>
      <c r="D6" s="366"/>
      <c r="E6" s="366"/>
      <c r="F6" s="366"/>
      <c r="G6" s="369"/>
      <c r="H6" s="105"/>
      <c r="I6" s="105"/>
      <c r="J6" s="105"/>
      <c r="K6" s="105"/>
      <c r="L6" s="105"/>
    </row>
    <row r="7" spans="1:12" s="144" customFormat="1" x14ac:dyDescent="0.3">
      <c r="A7" s="105"/>
      <c r="B7" s="349" t="s">
        <v>5</v>
      </c>
      <c r="C7" s="366"/>
      <c r="D7" s="364"/>
      <c r="E7" s="364"/>
      <c r="F7" s="364"/>
      <c r="G7" s="365"/>
      <c r="H7" s="105"/>
      <c r="I7" s="105"/>
      <c r="J7" s="105"/>
      <c r="K7" s="105"/>
      <c r="L7" s="105"/>
    </row>
    <row r="8" spans="1:12" s="144" customFormat="1" x14ac:dyDescent="0.3">
      <c r="A8" s="105"/>
      <c r="B8" s="349" t="s">
        <v>6</v>
      </c>
      <c r="C8" s="363"/>
      <c r="D8" s="364"/>
      <c r="E8" s="364"/>
      <c r="F8" s="364"/>
      <c r="G8" s="365"/>
      <c r="H8" s="105"/>
      <c r="I8" s="105"/>
      <c r="J8" s="105"/>
      <c r="K8" s="105"/>
      <c r="L8" s="105"/>
    </row>
    <row r="9" spans="1:12" s="144" customFormat="1" x14ac:dyDescent="0.3">
      <c r="A9" s="105"/>
      <c r="B9" s="349" t="s">
        <v>7</v>
      </c>
      <c r="C9" s="366"/>
      <c r="D9" s="364"/>
      <c r="E9" s="364"/>
      <c r="F9" s="364"/>
      <c r="G9" s="365"/>
      <c r="H9" s="105"/>
      <c r="I9" s="105"/>
      <c r="J9" s="105"/>
      <c r="K9" s="105"/>
      <c r="L9" s="105"/>
    </row>
    <row r="10" spans="1:12" x14ac:dyDescent="0.3">
      <c r="A10" s="92"/>
      <c r="B10" s="92"/>
      <c r="C10" s="92"/>
      <c r="D10" s="92"/>
      <c r="E10" s="92"/>
      <c r="F10" s="92"/>
      <c r="G10" s="92"/>
      <c r="H10" s="92"/>
      <c r="I10" s="92"/>
      <c r="J10" s="92"/>
      <c r="K10" s="92"/>
      <c r="L10" s="92"/>
    </row>
    <row r="11" spans="1:12" x14ac:dyDescent="0.3">
      <c r="A11" s="92"/>
      <c r="B11" s="145" t="s">
        <v>8</v>
      </c>
      <c r="C11" s="146">
        <f ca="1">TODAY()</f>
        <v>46260</v>
      </c>
      <c r="D11" s="92"/>
      <c r="E11" s="92"/>
      <c r="F11" s="92"/>
      <c r="G11" s="92"/>
      <c r="H11" s="92"/>
      <c r="I11" s="92"/>
      <c r="J11" s="92"/>
      <c r="K11" s="92"/>
      <c r="L11" s="92"/>
    </row>
    <row r="12" spans="1:12" x14ac:dyDescent="0.3">
      <c r="A12" s="92"/>
      <c r="C12" s="101"/>
      <c r="D12" s="92"/>
      <c r="E12" s="92"/>
      <c r="F12" s="92"/>
      <c r="G12" s="92"/>
      <c r="H12" s="92"/>
      <c r="I12" s="92"/>
      <c r="J12" s="92"/>
      <c r="K12" s="92"/>
      <c r="L12" s="92"/>
    </row>
    <row r="13" spans="1:12" x14ac:dyDescent="0.3">
      <c r="A13" s="92"/>
      <c r="B13" s="106" t="s">
        <v>9</v>
      </c>
      <c r="C13" s="92"/>
      <c r="D13" s="92"/>
      <c r="E13" s="92"/>
      <c r="F13" s="92"/>
      <c r="G13" s="92"/>
      <c r="H13" s="92"/>
      <c r="I13" s="92"/>
      <c r="J13" s="92"/>
      <c r="K13" s="92"/>
      <c r="L13" s="92"/>
    </row>
    <row r="14" spans="1:12" x14ac:dyDescent="0.3">
      <c r="A14" s="92"/>
      <c r="B14" s="147" t="s">
        <v>10</v>
      </c>
      <c r="C14" s="148"/>
      <c r="D14" s="148"/>
      <c r="E14" s="148"/>
      <c r="F14" s="148"/>
      <c r="G14" s="148"/>
      <c r="H14" s="92"/>
      <c r="J14" s="92"/>
      <c r="K14" s="92"/>
      <c r="L14" s="92"/>
    </row>
    <row r="15" spans="1:12" ht="15" thickBot="1" x14ac:dyDescent="0.35">
      <c r="A15" s="92"/>
      <c r="B15" s="71"/>
      <c r="C15" s="71"/>
      <c r="D15" s="117" t="s">
        <v>11</v>
      </c>
      <c r="E15" s="71"/>
      <c r="F15" s="71"/>
      <c r="G15" s="92"/>
      <c r="H15" s="92"/>
      <c r="I15" s="92"/>
      <c r="J15" s="92"/>
      <c r="K15" s="92"/>
      <c r="L15" s="92"/>
    </row>
    <row r="16" spans="1:12" ht="15" thickBot="1" x14ac:dyDescent="0.35">
      <c r="A16" s="92"/>
      <c r="B16" s="71"/>
      <c r="C16" s="149" t="s">
        <v>11</v>
      </c>
      <c r="D16" s="150" t="s">
        <v>12</v>
      </c>
      <c r="E16" s="345" t="s">
        <v>13</v>
      </c>
      <c r="F16" s="71"/>
      <c r="G16" s="92"/>
      <c r="H16" s="92"/>
      <c r="I16" s="92"/>
      <c r="J16" s="92"/>
      <c r="K16" s="92"/>
      <c r="L16" s="92"/>
    </row>
    <row r="17" spans="1:12" x14ac:dyDescent="0.3">
      <c r="A17" s="92"/>
      <c r="B17" s="71"/>
      <c r="C17" s="71"/>
      <c r="D17" s="150" t="s">
        <v>14</v>
      </c>
      <c r="E17" s="351">
        <v>10000</v>
      </c>
      <c r="F17" s="71"/>
      <c r="G17" s="92"/>
      <c r="H17" s="92"/>
      <c r="I17" s="92"/>
      <c r="J17" s="92"/>
      <c r="K17" s="92"/>
      <c r="L17" s="92"/>
    </row>
    <row r="18" spans="1:12" x14ac:dyDescent="0.3">
      <c r="A18" s="92"/>
      <c r="B18" s="71"/>
      <c r="C18" s="71"/>
      <c r="D18" s="150" t="s">
        <v>15</v>
      </c>
      <c r="E18" s="351">
        <v>15000</v>
      </c>
      <c r="F18" s="71"/>
      <c r="G18" s="92"/>
      <c r="H18" s="92"/>
      <c r="I18" s="92"/>
      <c r="J18" s="92"/>
      <c r="K18" s="92"/>
      <c r="L18" s="92"/>
    </row>
    <row r="19" spans="1:12" x14ac:dyDescent="0.3">
      <c r="A19" s="92"/>
      <c r="B19" s="71"/>
      <c r="C19" s="71"/>
      <c r="D19" s="150" t="s">
        <v>16</v>
      </c>
      <c r="E19" s="351">
        <v>25000</v>
      </c>
      <c r="F19" s="71"/>
      <c r="G19" s="92"/>
      <c r="H19" s="92"/>
      <c r="I19" s="92"/>
      <c r="J19" s="92"/>
      <c r="K19" s="92"/>
      <c r="L19" s="92"/>
    </row>
    <row r="20" spans="1:12" x14ac:dyDescent="0.3">
      <c r="A20" s="92"/>
      <c r="B20" s="71"/>
      <c r="C20" s="71"/>
      <c r="D20" s="150" t="s">
        <v>17</v>
      </c>
      <c r="E20" s="351">
        <v>30000</v>
      </c>
      <c r="F20" s="71"/>
      <c r="G20" s="92"/>
      <c r="H20" s="92"/>
      <c r="I20" s="92"/>
      <c r="J20" s="92"/>
      <c r="K20" s="92"/>
      <c r="L20" s="92"/>
    </row>
    <row r="21" spans="1:12" x14ac:dyDescent="0.3">
      <c r="A21" s="92"/>
      <c r="B21" s="71"/>
      <c r="C21" s="71"/>
      <c r="D21" s="150" t="s">
        <v>18</v>
      </c>
      <c r="E21" s="351">
        <v>50000</v>
      </c>
      <c r="F21" s="71"/>
      <c r="G21" s="92"/>
      <c r="H21" s="92"/>
      <c r="I21" s="92"/>
      <c r="J21" s="92"/>
      <c r="K21" s="92"/>
      <c r="L21" s="92"/>
    </row>
    <row r="22" spans="1:12" x14ac:dyDescent="0.3">
      <c r="A22" s="92"/>
      <c r="B22" s="71"/>
      <c r="C22" s="71"/>
      <c r="D22" s="150"/>
      <c r="E22" s="152"/>
      <c r="F22" s="71"/>
      <c r="G22" s="92"/>
      <c r="H22" s="92"/>
      <c r="I22" s="92"/>
      <c r="J22" s="92"/>
      <c r="K22" s="92"/>
      <c r="L22" s="92"/>
    </row>
    <row r="23" spans="1:12" ht="15" thickBot="1" x14ac:dyDescent="0.35">
      <c r="A23" s="92"/>
      <c r="B23" s="167" t="s">
        <v>19</v>
      </c>
      <c r="C23" s="168"/>
      <c r="D23" s="171"/>
      <c r="E23" s="152"/>
      <c r="F23" s="71"/>
      <c r="G23" s="92"/>
      <c r="H23" s="92"/>
      <c r="I23" s="92"/>
      <c r="J23" s="92"/>
      <c r="K23" s="92"/>
      <c r="L23" s="92"/>
    </row>
    <row r="24" spans="1:12" x14ac:dyDescent="0.3">
      <c r="A24" s="92"/>
      <c r="B24" s="145"/>
      <c r="C24" s="71"/>
      <c r="D24" s="150"/>
      <c r="E24" s="152"/>
      <c r="F24" s="71"/>
      <c r="G24" s="92"/>
      <c r="H24" s="92"/>
      <c r="I24" s="92"/>
      <c r="J24" s="92"/>
      <c r="K24" s="92"/>
      <c r="L24" s="92"/>
    </row>
    <row r="25" spans="1:12" x14ac:dyDescent="0.3">
      <c r="A25" s="92"/>
      <c r="B25" s="106" t="s">
        <v>20</v>
      </c>
      <c r="C25" s="101"/>
      <c r="D25" s="151"/>
      <c r="E25" s="153"/>
      <c r="F25" s="103"/>
      <c r="G25" s="92"/>
      <c r="H25" s="92"/>
      <c r="I25" s="92"/>
      <c r="J25" s="92"/>
      <c r="K25" s="92"/>
      <c r="L25" s="92"/>
    </row>
    <row r="26" spans="1:12" x14ac:dyDescent="0.3">
      <c r="A26" s="92"/>
      <c r="B26" s="71"/>
      <c r="C26" s="92"/>
      <c r="D26" s="98"/>
      <c r="E26" s="152"/>
      <c r="F26" s="71"/>
      <c r="G26" s="92"/>
      <c r="H26" s="92"/>
      <c r="I26" s="92"/>
      <c r="J26" s="92"/>
      <c r="K26" s="92"/>
      <c r="L26" s="92"/>
    </row>
    <row r="27" spans="1:12" ht="15" thickBot="1" x14ac:dyDescent="0.35">
      <c r="A27" s="92"/>
      <c r="B27" s="147" t="s">
        <v>21</v>
      </c>
      <c r="C27" s="147"/>
      <c r="D27" s="147"/>
      <c r="E27" s="147"/>
      <c r="F27" s="147"/>
      <c r="G27" s="147"/>
      <c r="H27" s="92"/>
      <c r="I27" s="92"/>
      <c r="J27" s="92"/>
      <c r="K27" s="92"/>
      <c r="L27" s="92"/>
    </row>
    <row r="28" spans="1:12" ht="15" thickBot="1" x14ac:dyDescent="0.35">
      <c r="A28" s="92"/>
      <c r="B28" s="71"/>
      <c r="C28" s="149" t="s">
        <v>22</v>
      </c>
      <c r="D28" s="150" t="s">
        <v>23</v>
      </c>
      <c r="E28" s="71"/>
      <c r="F28" s="71"/>
      <c r="G28" s="92"/>
      <c r="H28" s="92"/>
      <c r="I28" s="92"/>
      <c r="J28" s="92"/>
      <c r="K28" s="92"/>
      <c r="L28" s="92"/>
    </row>
    <row r="29" spans="1:12" x14ac:dyDescent="0.3">
      <c r="A29" s="92"/>
      <c r="B29" s="71"/>
      <c r="C29" s="71"/>
      <c r="D29" s="150" t="s">
        <v>22</v>
      </c>
      <c r="E29" s="71"/>
      <c r="F29" s="71"/>
      <c r="G29" s="92"/>
      <c r="H29" s="92"/>
      <c r="I29" s="92"/>
      <c r="J29" s="92"/>
      <c r="K29" s="92"/>
      <c r="L29" s="92"/>
    </row>
    <row r="30" spans="1:12" x14ac:dyDescent="0.3">
      <c r="A30" s="92"/>
      <c r="B30" s="106" t="s">
        <v>24</v>
      </c>
      <c r="C30" s="71"/>
      <c r="D30" s="150"/>
      <c r="E30" s="71"/>
      <c r="F30" s="71"/>
      <c r="G30" s="92"/>
      <c r="H30" s="92"/>
      <c r="I30" s="92"/>
      <c r="J30" s="92"/>
      <c r="K30" s="92"/>
      <c r="L30" s="92"/>
    </row>
    <row r="31" spans="1:12" x14ac:dyDescent="0.3">
      <c r="A31" s="92"/>
      <c r="C31" s="101"/>
      <c r="D31" s="103"/>
      <c r="E31" s="103"/>
      <c r="F31" s="103"/>
      <c r="G31" s="101"/>
      <c r="H31" s="92"/>
      <c r="I31" s="92"/>
      <c r="J31" s="92"/>
      <c r="K31" s="92"/>
      <c r="L31" s="92"/>
    </row>
    <row r="32" spans="1:12" ht="15" thickBot="1" x14ac:dyDescent="0.35">
      <c r="A32" s="92"/>
      <c r="B32" s="147" t="s">
        <v>25</v>
      </c>
      <c r="C32" s="147"/>
      <c r="D32" s="147"/>
      <c r="E32" s="147"/>
      <c r="F32" s="147"/>
      <c r="G32" s="147"/>
      <c r="H32" s="92"/>
      <c r="I32" s="92"/>
      <c r="J32" s="92"/>
      <c r="K32" s="92"/>
      <c r="L32" s="92"/>
    </row>
    <row r="33" spans="1:12" ht="15" thickBot="1" x14ac:dyDescent="0.35">
      <c r="A33" s="92"/>
      <c r="B33" s="71"/>
      <c r="C33" s="149" t="s">
        <v>11</v>
      </c>
      <c r="D33" s="154" t="s">
        <v>11</v>
      </c>
      <c r="E33" s="155"/>
      <c r="F33" s="71"/>
      <c r="G33" s="92"/>
      <c r="H33" s="92"/>
      <c r="I33" s="92"/>
      <c r="J33" s="92"/>
      <c r="K33" s="92"/>
      <c r="L33" s="92"/>
    </row>
    <row r="34" spans="1:12" x14ac:dyDescent="0.3">
      <c r="A34" s="92"/>
      <c r="B34" s="71"/>
      <c r="C34" s="71"/>
      <c r="D34" s="98" t="s">
        <v>12</v>
      </c>
      <c r="E34" s="155" t="s">
        <v>26</v>
      </c>
      <c r="F34" s="156">
        <v>0.66669999999999996</v>
      </c>
      <c r="G34" s="92"/>
      <c r="H34" s="92"/>
      <c r="I34" s="92"/>
      <c r="J34" s="92"/>
      <c r="K34" s="92"/>
      <c r="L34" s="92"/>
    </row>
    <row r="35" spans="1:12" x14ac:dyDescent="0.3">
      <c r="A35" s="92"/>
      <c r="B35" s="71"/>
      <c r="C35" s="71"/>
      <c r="D35" s="98" t="s">
        <v>14</v>
      </c>
      <c r="E35" s="155" t="s">
        <v>27</v>
      </c>
      <c r="F35" s="156">
        <v>0.66669999999999996</v>
      </c>
      <c r="G35" s="92"/>
      <c r="H35" s="92"/>
      <c r="I35" s="92"/>
      <c r="J35" s="92"/>
      <c r="K35" s="92"/>
      <c r="L35" s="92"/>
    </row>
    <row r="36" spans="1:12" x14ac:dyDescent="0.3">
      <c r="A36" s="92"/>
      <c r="B36" s="71"/>
      <c r="C36" s="71"/>
      <c r="D36" s="98" t="s">
        <v>15</v>
      </c>
      <c r="E36" s="155" t="s">
        <v>28</v>
      </c>
      <c r="F36" s="156">
        <v>0.66669999999999996</v>
      </c>
      <c r="G36" s="92"/>
      <c r="H36" s="92"/>
      <c r="I36" s="92"/>
      <c r="J36" s="92"/>
      <c r="K36" s="92"/>
      <c r="L36" s="92"/>
    </row>
    <row r="37" spans="1:12" x14ac:dyDescent="0.3">
      <c r="A37" s="92"/>
      <c r="B37" s="71"/>
      <c r="C37" s="71"/>
      <c r="D37" s="98" t="s">
        <v>16</v>
      </c>
      <c r="E37" s="155" t="s">
        <v>29</v>
      </c>
      <c r="F37" s="156">
        <v>0.66669999999999996</v>
      </c>
      <c r="G37" s="92"/>
      <c r="H37" s="92"/>
      <c r="I37" s="92"/>
      <c r="J37" s="92"/>
      <c r="K37" s="92"/>
      <c r="L37" s="92"/>
    </row>
    <row r="38" spans="1:12" x14ac:dyDescent="0.3">
      <c r="A38" s="92"/>
      <c r="B38" s="71"/>
      <c r="C38" s="71"/>
      <c r="D38" s="98"/>
      <c r="E38" s="155"/>
      <c r="F38" s="71"/>
      <c r="G38" s="92"/>
      <c r="H38" s="92"/>
      <c r="I38" s="92"/>
      <c r="J38" s="92"/>
      <c r="K38" s="92"/>
      <c r="L38" s="92"/>
    </row>
    <row r="39" spans="1:12" x14ac:dyDescent="0.3">
      <c r="A39" s="92"/>
      <c r="B39" s="71"/>
      <c r="C39" s="71"/>
      <c r="D39" s="98" t="s">
        <v>17</v>
      </c>
      <c r="E39" s="155" t="s">
        <v>30</v>
      </c>
      <c r="F39" s="157">
        <v>0.6</v>
      </c>
      <c r="G39" s="92"/>
      <c r="H39" s="92"/>
      <c r="I39" s="92"/>
      <c r="J39" s="92"/>
      <c r="K39" s="92"/>
      <c r="L39" s="92"/>
    </row>
    <row r="40" spans="1:12" x14ac:dyDescent="0.3">
      <c r="A40" s="92"/>
      <c r="B40" s="71"/>
      <c r="C40" s="71"/>
      <c r="D40" s="98" t="s">
        <v>18</v>
      </c>
      <c r="E40" s="155" t="s">
        <v>31</v>
      </c>
      <c r="F40" s="157">
        <v>0.6</v>
      </c>
      <c r="G40" s="92"/>
      <c r="H40" s="92"/>
      <c r="I40" s="92"/>
      <c r="J40" s="92"/>
      <c r="K40" s="92"/>
      <c r="L40" s="92"/>
    </row>
    <row r="41" spans="1:12" x14ac:dyDescent="0.3">
      <c r="A41" s="92"/>
      <c r="B41" s="71"/>
      <c r="C41" s="71"/>
      <c r="D41" s="98" t="s">
        <v>32</v>
      </c>
      <c r="E41" s="155" t="s">
        <v>28</v>
      </c>
      <c r="F41" s="157">
        <v>0.6</v>
      </c>
      <c r="G41" s="92"/>
      <c r="H41" s="92"/>
      <c r="I41" s="92"/>
      <c r="J41" s="92"/>
      <c r="K41" s="92"/>
      <c r="L41" s="92"/>
    </row>
    <row r="42" spans="1:12" x14ac:dyDescent="0.3">
      <c r="A42" s="92"/>
      <c r="B42" s="71"/>
      <c r="C42" s="71"/>
      <c r="D42" s="98" t="s">
        <v>33</v>
      </c>
      <c r="E42" s="155" t="s">
        <v>29</v>
      </c>
      <c r="F42" s="157">
        <v>0.6</v>
      </c>
      <c r="G42" s="92"/>
      <c r="H42" s="92"/>
      <c r="I42" s="92"/>
      <c r="J42" s="92"/>
      <c r="K42" s="92"/>
      <c r="L42" s="92"/>
    </row>
    <row r="43" spans="1:12" ht="15" thickBot="1" x14ac:dyDescent="0.35">
      <c r="A43" s="92"/>
      <c r="B43" s="147" t="s">
        <v>34</v>
      </c>
      <c r="C43" s="147"/>
      <c r="D43" s="147"/>
      <c r="E43" s="147"/>
      <c r="F43" s="147"/>
      <c r="G43" s="147"/>
      <c r="H43" s="92"/>
      <c r="I43" s="92"/>
      <c r="J43" s="92"/>
      <c r="K43" s="92"/>
      <c r="L43" s="92"/>
    </row>
    <row r="44" spans="1:12" ht="15" thickBot="1" x14ac:dyDescent="0.35">
      <c r="A44" s="92"/>
      <c r="B44" s="71"/>
      <c r="C44" s="149" t="s">
        <v>11</v>
      </c>
      <c r="D44" s="158" t="s">
        <v>11</v>
      </c>
      <c r="E44" s="159" t="s">
        <v>35</v>
      </c>
      <c r="F44" s="159" t="s">
        <v>36</v>
      </c>
      <c r="G44" s="92"/>
      <c r="H44" s="92"/>
      <c r="I44" s="92"/>
      <c r="J44" s="92"/>
      <c r="K44" s="92"/>
      <c r="L44" s="92"/>
    </row>
    <row r="45" spans="1:12" x14ac:dyDescent="0.3">
      <c r="A45" s="92"/>
      <c r="B45" s="71"/>
      <c r="C45" s="71"/>
      <c r="D45" s="98" t="s">
        <v>12</v>
      </c>
      <c r="E45" s="150">
        <v>90</v>
      </c>
      <c r="F45" s="346" t="s">
        <v>37</v>
      </c>
      <c r="G45" s="101"/>
      <c r="H45" s="92"/>
      <c r="I45" s="92"/>
      <c r="J45" s="92"/>
      <c r="K45" s="92"/>
      <c r="L45" s="92"/>
    </row>
    <row r="46" spans="1:12" x14ac:dyDescent="0.3">
      <c r="A46" s="92"/>
      <c r="B46" s="71"/>
      <c r="C46" s="71"/>
      <c r="D46" s="98" t="s">
        <v>14</v>
      </c>
      <c r="E46" s="160">
        <v>90</v>
      </c>
      <c r="F46" s="346" t="s">
        <v>38</v>
      </c>
      <c r="G46" s="101"/>
      <c r="H46" s="92"/>
      <c r="I46" s="92"/>
      <c r="J46" s="92"/>
      <c r="K46" s="92"/>
      <c r="L46" s="92"/>
    </row>
    <row r="47" spans="1:12" x14ac:dyDescent="0.3">
      <c r="A47" s="92"/>
      <c r="B47" s="71"/>
      <c r="C47" s="71"/>
      <c r="D47" s="98" t="s">
        <v>15</v>
      </c>
      <c r="E47" s="150">
        <v>180</v>
      </c>
      <c r="F47" s="346" t="s">
        <v>37</v>
      </c>
      <c r="G47" s="101"/>
      <c r="H47" s="92"/>
      <c r="I47" s="92"/>
      <c r="J47" s="92"/>
      <c r="K47" s="92"/>
      <c r="L47" s="92"/>
    </row>
    <row r="48" spans="1:12" x14ac:dyDescent="0.3">
      <c r="A48" s="92"/>
      <c r="B48" s="71"/>
      <c r="C48" s="71"/>
      <c r="D48" s="98" t="s">
        <v>16</v>
      </c>
      <c r="E48" s="150">
        <v>180</v>
      </c>
      <c r="F48" s="346" t="s">
        <v>38</v>
      </c>
      <c r="G48" s="101"/>
      <c r="H48" s="92"/>
      <c r="I48" s="92"/>
      <c r="J48" s="92"/>
      <c r="K48" s="92"/>
      <c r="L48" s="92"/>
    </row>
    <row r="49" spans="1:12" x14ac:dyDescent="0.3">
      <c r="A49" s="92"/>
      <c r="B49" s="106" t="s">
        <v>39</v>
      </c>
      <c r="C49" s="101"/>
      <c r="D49" s="101"/>
      <c r="E49" s="101"/>
      <c r="F49" s="101"/>
      <c r="G49" s="92"/>
      <c r="H49" s="92"/>
      <c r="I49" s="92"/>
      <c r="J49" s="92"/>
      <c r="K49" s="92"/>
      <c r="L49" s="92"/>
    </row>
    <row r="50" spans="1:12" x14ac:dyDescent="0.3">
      <c r="A50" s="92"/>
      <c r="B50" s="92"/>
      <c r="C50" s="92"/>
      <c r="D50" s="92"/>
      <c r="E50" s="92"/>
      <c r="F50" s="92"/>
      <c r="G50" s="92"/>
      <c r="H50" s="92"/>
      <c r="I50" s="92"/>
      <c r="J50" s="92"/>
      <c r="K50" s="92"/>
      <c r="L50" s="92"/>
    </row>
    <row r="51" spans="1:12" ht="15" thickBot="1" x14ac:dyDescent="0.35">
      <c r="A51" s="92"/>
      <c r="B51" s="147" t="s">
        <v>40</v>
      </c>
      <c r="C51" s="147"/>
      <c r="D51" s="147"/>
      <c r="E51" s="147"/>
      <c r="F51" s="147"/>
      <c r="G51" s="147"/>
      <c r="H51" s="92"/>
      <c r="I51" s="92"/>
      <c r="J51" s="92"/>
      <c r="K51" s="92"/>
      <c r="L51" s="92"/>
    </row>
    <row r="52" spans="1:12" ht="15" thickBot="1" x14ac:dyDescent="0.35">
      <c r="A52" s="92"/>
      <c r="B52" s="71"/>
      <c r="C52" s="149" t="s">
        <v>11</v>
      </c>
      <c r="D52" s="154" t="s">
        <v>11</v>
      </c>
      <c r="E52" s="155"/>
      <c r="F52" s="71"/>
      <c r="G52" s="92"/>
      <c r="H52" s="92"/>
      <c r="I52" s="92"/>
      <c r="J52" s="92"/>
      <c r="K52" s="92"/>
      <c r="L52" s="92"/>
    </row>
    <row r="53" spans="1:12" x14ac:dyDescent="0.3">
      <c r="A53" s="92"/>
      <c r="B53" s="71"/>
      <c r="C53" s="71"/>
      <c r="D53" s="98" t="s">
        <v>12</v>
      </c>
      <c r="E53" s="155" t="s">
        <v>26</v>
      </c>
      <c r="F53" s="157">
        <v>0.6</v>
      </c>
      <c r="G53" s="92"/>
      <c r="H53" s="92"/>
      <c r="I53" s="92"/>
      <c r="J53" s="92"/>
      <c r="K53" s="92"/>
      <c r="L53" s="92"/>
    </row>
    <row r="54" spans="1:12" x14ac:dyDescent="0.3">
      <c r="A54" s="92"/>
      <c r="B54" s="71"/>
      <c r="C54" s="71"/>
      <c r="D54" s="98" t="s">
        <v>14</v>
      </c>
      <c r="E54" s="155" t="s">
        <v>27</v>
      </c>
      <c r="F54" s="157">
        <v>0.6</v>
      </c>
      <c r="G54" s="92"/>
      <c r="H54" s="92"/>
      <c r="I54" s="92"/>
      <c r="J54" s="92"/>
      <c r="K54" s="92"/>
      <c r="L54" s="92"/>
    </row>
    <row r="55" spans="1:12" x14ac:dyDescent="0.3">
      <c r="A55" s="92"/>
      <c r="B55" s="71"/>
      <c r="C55" s="71"/>
      <c r="D55" s="98" t="s">
        <v>15</v>
      </c>
      <c r="E55" s="155" t="s">
        <v>28</v>
      </c>
      <c r="F55" s="157">
        <v>0.6</v>
      </c>
      <c r="G55" s="92"/>
      <c r="H55" s="92"/>
      <c r="I55" s="92"/>
      <c r="J55" s="92"/>
      <c r="K55" s="92"/>
      <c r="L55" s="92"/>
    </row>
    <row r="56" spans="1:12" x14ac:dyDescent="0.3">
      <c r="A56" s="92"/>
      <c r="B56" s="71"/>
      <c r="C56" s="71"/>
      <c r="D56" s="98" t="s">
        <v>16</v>
      </c>
      <c r="E56" s="155" t="s">
        <v>29</v>
      </c>
      <c r="F56" s="157">
        <v>0.6</v>
      </c>
      <c r="G56" s="92"/>
      <c r="H56" s="92"/>
      <c r="I56" s="92"/>
      <c r="J56" s="92"/>
      <c r="K56" s="92"/>
      <c r="L56" s="92"/>
    </row>
    <row r="57" spans="1:12" x14ac:dyDescent="0.3">
      <c r="A57" s="92"/>
      <c r="B57" s="71"/>
      <c r="C57" s="71"/>
      <c r="D57" s="71"/>
      <c r="E57" s="71"/>
      <c r="F57" s="71"/>
      <c r="G57" s="92"/>
      <c r="H57" s="92"/>
      <c r="I57" s="92"/>
      <c r="J57" s="92"/>
      <c r="K57" s="92"/>
      <c r="L57" s="92"/>
    </row>
    <row r="58" spans="1:12" ht="15" thickBot="1" x14ac:dyDescent="0.35">
      <c r="A58" s="92"/>
      <c r="B58" s="147" t="s">
        <v>41</v>
      </c>
      <c r="C58" s="147"/>
      <c r="D58" s="147"/>
      <c r="E58" s="147"/>
      <c r="F58" s="147"/>
      <c r="G58" s="147"/>
      <c r="H58" s="92"/>
      <c r="I58" s="92"/>
      <c r="J58" s="92"/>
      <c r="K58" s="92"/>
      <c r="L58" s="92"/>
    </row>
    <row r="59" spans="1:12" ht="15" thickBot="1" x14ac:dyDescent="0.35">
      <c r="A59" s="92"/>
      <c r="B59" s="71"/>
      <c r="C59" s="149" t="s">
        <v>11</v>
      </c>
      <c r="D59" s="158" t="s">
        <v>11</v>
      </c>
      <c r="E59" s="159" t="s">
        <v>35</v>
      </c>
      <c r="F59" s="159" t="s">
        <v>36</v>
      </c>
      <c r="G59" s="92"/>
      <c r="H59" s="92"/>
      <c r="I59" s="92"/>
      <c r="J59" s="92"/>
      <c r="K59" s="92"/>
      <c r="L59" s="92"/>
    </row>
    <row r="60" spans="1:12" x14ac:dyDescent="0.3">
      <c r="A60" s="92"/>
      <c r="B60" s="71"/>
      <c r="C60" s="71"/>
      <c r="D60" s="98" t="s">
        <v>12</v>
      </c>
      <c r="E60" s="150">
        <v>90</v>
      </c>
      <c r="F60" s="150" t="s">
        <v>37</v>
      </c>
      <c r="G60" s="92"/>
      <c r="H60" s="92"/>
      <c r="I60" s="92"/>
      <c r="J60" s="92"/>
      <c r="K60" s="92"/>
      <c r="L60" s="92"/>
    </row>
    <row r="61" spans="1:12" x14ac:dyDescent="0.3">
      <c r="A61" s="92"/>
      <c r="B61" s="71"/>
      <c r="C61" s="71"/>
      <c r="D61" s="98" t="s">
        <v>14</v>
      </c>
      <c r="E61" s="160">
        <v>90</v>
      </c>
      <c r="F61" s="150" t="s">
        <v>38</v>
      </c>
      <c r="G61" s="92"/>
      <c r="H61" s="92"/>
      <c r="I61" s="92"/>
      <c r="J61" s="92"/>
      <c r="K61" s="92"/>
      <c r="L61" s="92"/>
    </row>
    <row r="62" spans="1:12" x14ac:dyDescent="0.3">
      <c r="A62" s="92"/>
      <c r="B62" s="71"/>
      <c r="C62" s="71"/>
      <c r="D62" s="98" t="s">
        <v>15</v>
      </c>
      <c r="E62" s="150">
        <v>180</v>
      </c>
      <c r="F62" s="150" t="s">
        <v>37</v>
      </c>
      <c r="G62" s="92"/>
      <c r="H62" s="92"/>
      <c r="I62" s="92"/>
      <c r="J62" s="92"/>
      <c r="K62" s="92"/>
      <c r="L62" s="92"/>
    </row>
    <row r="63" spans="1:12" x14ac:dyDescent="0.3">
      <c r="A63" s="92"/>
      <c r="B63" s="71"/>
      <c r="C63" s="71"/>
      <c r="D63" s="98" t="s">
        <v>16</v>
      </c>
      <c r="E63" s="150">
        <v>180</v>
      </c>
      <c r="F63" s="150" t="s">
        <v>38</v>
      </c>
      <c r="G63" s="92"/>
      <c r="H63" s="92"/>
      <c r="I63" s="92"/>
      <c r="J63" s="92"/>
      <c r="K63" s="92"/>
      <c r="L63" s="92"/>
    </row>
    <row r="64" spans="1:12" x14ac:dyDescent="0.3">
      <c r="A64" s="92"/>
      <c r="B64" s="71"/>
      <c r="C64" s="71"/>
      <c r="D64" s="98"/>
      <c r="E64" s="150"/>
      <c r="F64" s="150"/>
      <c r="G64" s="92"/>
      <c r="H64" s="92"/>
      <c r="I64" s="92"/>
      <c r="J64" s="92"/>
      <c r="K64" s="92"/>
      <c r="L64" s="92"/>
    </row>
    <row r="65" spans="1:12" x14ac:dyDescent="0.3">
      <c r="A65" s="92"/>
      <c r="B65" s="161" t="s">
        <v>42</v>
      </c>
      <c r="C65" s="162"/>
      <c r="D65" s="162"/>
      <c r="E65" s="162"/>
      <c r="F65" s="162"/>
      <c r="G65" s="148"/>
      <c r="H65" s="92"/>
      <c r="I65" s="92"/>
      <c r="J65" s="92"/>
      <c r="K65" s="92"/>
      <c r="L65" s="92"/>
    </row>
    <row r="66" spans="1:12" x14ac:dyDescent="0.3">
      <c r="A66" s="92"/>
      <c r="B66" s="163" t="s">
        <v>43</v>
      </c>
      <c r="C66" s="101"/>
      <c r="D66" s="101"/>
      <c r="E66" s="101"/>
      <c r="F66" s="101"/>
      <c r="G66" s="92"/>
      <c r="H66" s="92"/>
      <c r="I66" s="92"/>
      <c r="J66" s="92"/>
      <c r="K66" s="92"/>
      <c r="L66" s="92"/>
    </row>
    <row r="67" spans="1:12" x14ac:dyDescent="0.3">
      <c r="A67" s="92"/>
      <c r="B67" s="145" t="s">
        <v>44</v>
      </c>
      <c r="C67" s="145" t="s">
        <v>45</v>
      </c>
      <c r="D67" s="106" t="s">
        <v>46</v>
      </c>
      <c r="E67" s="164" t="s">
        <v>47</v>
      </c>
      <c r="F67" s="92"/>
      <c r="G67" s="92"/>
      <c r="H67" s="92"/>
      <c r="I67" s="92"/>
      <c r="J67" s="92"/>
      <c r="K67" s="92"/>
      <c r="L67" s="92"/>
    </row>
    <row r="68" spans="1:12" x14ac:dyDescent="0.3">
      <c r="A68" s="165">
        <v>1</v>
      </c>
      <c r="B68" s="340"/>
      <c r="C68" s="341"/>
      <c r="D68" s="342"/>
      <c r="E68" s="367"/>
      <c r="F68" s="368"/>
      <c r="G68" s="368"/>
      <c r="H68" s="92"/>
      <c r="I68" s="92"/>
      <c r="J68" s="92"/>
      <c r="K68" s="92"/>
      <c r="L68" s="92"/>
    </row>
    <row r="69" spans="1:12" x14ac:dyDescent="0.3">
      <c r="A69" s="165">
        <v>2</v>
      </c>
      <c r="B69" s="340"/>
      <c r="C69" s="341"/>
      <c r="D69" s="342"/>
      <c r="E69" s="367"/>
      <c r="F69" s="368"/>
      <c r="G69" s="368"/>
      <c r="H69" s="92"/>
      <c r="I69" s="92"/>
      <c r="J69" s="92"/>
      <c r="K69" s="92"/>
      <c r="L69" s="92"/>
    </row>
    <row r="70" spans="1:12" x14ac:dyDescent="0.3">
      <c r="A70" s="165">
        <v>3</v>
      </c>
      <c r="B70" s="340"/>
      <c r="C70" s="341"/>
      <c r="D70" s="342"/>
      <c r="E70" s="367"/>
      <c r="F70" s="368"/>
      <c r="G70" s="368"/>
      <c r="H70" s="92"/>
      <c r="I70" s="92"/>
      <c r="J70" s="92"/>
      <c r="K70" s="92"/>
      <c r="L70" s="92"/>
    </row>
    <row r="71" spans="1:12" x14ac:dyDescent="0.3">
      <c r="A71" s="165">
        <v>4</v>
      </c>
      <c r="B71" s="340"/>
      <c r="C71" s="341"/>
      <c r="D71" s="342"/>
      <c r="E71" s="367"/>
      <c r="F71" s="368"/>
      <c r="G71" s="368"/>
      <c r="H71" s="92"/>
      <c r="I71" s="92"/>
      <c r="J71" s="92"/>
      <c r="K71" s="92"/>
      <c r="L71" s="92"/>
    </row>
    <row r="72" spans="1:12" x14ac:dyDescent="0.3">
      <c r="A72" s="165">
        <v>5</v>
      </c>
      <c r="B72" s="340"/>
      <c r="C72" s="341"/>
      <c r="D72" s="342"/>
      <c r="E72" s="367"/>
      <c r="F72" s="368"/>
      <c r="G72" s="368"/>
      <c r="H72" s="92"/>
      <c r="I72" s="92"/>
      <c r="J72" s="92"/>
      <c r="K72" s="92"/>
      <c r="L72" s="92"/>
    </row>
    <row r="73" spans="1:12" x14ac:dyDescent="0.3">
      <c r="A73" s="165">
        <v>6</v>
      </c>
      <c r="B73" s="340"/>
      <c r="C73" s="341"/>
      <c r="D73" s="342"/>
      <c r="E73" s="367"/>
      <c r="F73" s="368"/>
      <c r="G73" s="368"/>
      <c r="H73" s="92"/>
      <c r="I73" s="92"/>
      <c r="J73" s="92"/>
      <c r="K73" s="92"/>
      <c r="L73" s="92"/>
    </row>
    <row r="74" spans="1:12" x14ac:dyDescent="0.3">
      <c r="A74" s="165">
        <v>7</v>
      </c>
      <c r="B74" s="340"/>
      <c r="C74" s="341"/>
      <c r="D74" s="342"/>
      <c r="E74" s="367"/>
      <c r="F74" s="368"/>
      <c r="G74" s="368"/>
      <c r="H74" s="92"/>
      <c r="I74" s="92"/>
      <c r="J74" s="92"/>
      <c r="K74" s="92"/>
      <c r="L74" s="92"/>
    </row>
    <row r="75" spans="1:12" x14ac:dyDescent="0.3">
      <c r="A75" s="165">
        <v>8</v>
      </c>
      <c r="B75" s="340"/>
      <c r="C75" s="341"/>
      <c r="D75" s="342"/>
      <c r="E75" s="367"/>
      <c r="F75" s="368"/>
      <c r="G75" s="368"/>
      <c r="H75" s="92"/>
      <c r="I75" s="92"/>
      <c r="J75" s="92"/>
      <c r="K75" s="92"/>
      <c r="L75" s="92"/>
    </row>
    <row r="76" spans="1:12" x14ac:dyDescent="0.3">
      <c r="A76" s="165">
        <v>9</v>
      </c>
      <c r="B76" s="340"/>
      <c r="C76" s="341"/>
      <c r="D76" s="342"/>
      <c r="E76" s="367"/>
      <c r="F76" s="368"/>
      <c r="G76" s="368"/>
      <c r="H76" s="92"/>
      <c r="I76" s="92"/>
      <c r="J76" s="92"/>
      <c r="K76" s="92"/>
      <c r="L76" s="92"/>
    </row>
    <row r="77" spans="1:12" x14ac:dyDescent="0.3">
      <c r="A77" s="165">
        <v>10</v>
      </c>
      <c r="B77" s="340"/>
      <c r="C77" s="341"/>
      <c r="D77" s="342"/>
      <c r="E77" s="367"/>
      <c r="F77" s="368"/>
      <c r="G77" s="368"/>
      <c r="H77" s="92"/>
      <c r="I77" s="92"/>
      <c r="J77" s="92"/>
      <c r="K77" s="92"/>
      <c r="L77" s="92"/>
    </row>
    <row r="78" spans="1:12" x14ac:dyDescent="0.3">
      <c r="A78" s="165">
        <v>11</v>
      </c>
      <c r="B78" s="340"/>
      <c r="C78" s="341"/>
      <c r="D78" s="342"/>
      <c r="E78" s="367"/>
      <c r="F78" s="368"/>
      <c r="G78" s="368"/>
      <c r="H78" s="92"/>
      <c r="I78" s="92"/>
      <c r="J78" s="92"/>
      <c r="K78" s="92"/>
      <c r="L78" s="92"/>
    </row>
    <row r="79" spans="1:12" x14ac:dyDescent="0.3">
      <c r="A79" s="165">
        <v>12</v>
      </c>
      <c r="B79" s="340"/>
      <c r="C79" s="341"/>
      <c r="D79" s="342"/>
      <c r="E79" s="367"/>
      <c r="F79" s="368"/>
      <c r="G79" s="368"/>
      <c r="H79" s="92"/>
      <c r="I79" s="92"/>
      <c r="J79" s="92"/>
      <c r="K79" s="92"/>
      <c r="L79" s="92"/>
    </row>
    <row r="80" spans="1:12" x14ac:dyDescent="0.3">
      <c r="A80" s="165">
        <v>13</v>
      </c>
      <c r="B80" s="340"/>
      <c r="C80" s="341"/>
      <c r="D80" s="342"/>
      <c r="E80" s="367"/>
      <c r="F80" s="368"/>
      <c r="G80" s="368"/>
      <c r="H80" s="92"/>
      <c r="I80" s="92"/>
      <c r="J80" s="92"/>
      <c r="K80" s="92"/>
      <c r="L80" s="92"/>
    </row>
    <row r="81" spans="1:12" x14ac:dyDescent="0.3">
      <c r="A81" s="165">
        <v>14</v>
      </c>
      <c r="B81" s="340"/>
      <c r="C81" s="341"/>
      <c r="D81" s="342"/>
      <c r="E81" s="367"/>
      <c r="F81" s="368"/>
      <c r="G81" s="368"/>
      <c r="H81" s="92"/>
      <c r="I81" s="92"/>
      <c r="J81" s="92"/>
      <c r="K81" s="92"/>
      <c r="L81" s="92"/>
    </row>
    <row r="82" spans="1:12" x14ac:dyDescent="0.3">
      <c r="A82" s="165">
        <v>15</v>
      </c>
      <c r="B82" s="340"/>
      <c r="C82" s="341"/>
      <c r="D82" s="342"/>
      <c r="E82" s="367"/>
      <c r="F82" s="368"/>
      <c r="G82" s="368"/>
      <c r="H82" s="92"/>
      <c r="I82" s="92"/>
      <c r="J82" s="92"/>
      <c r="K82" s="92"/>
      <c r="L82" s="92"/>
    </row>
    <row r="83" spans="1:12" x14ac:dyDescent="0.3">
      <c r="A83" s="165">
        <v>16</v>
      </c>
      <c r="B83" s="340"/>
      <c r="C83" s="341"/>
      <c r="D83" s="342"/>
      <c r="E83" s="367"/>
      <c r="F83" s="368"/>
      <c r="G83" s="368"/>
      <c r="H83" s="92"/>
      <c r="I83" s="92"/>
      <c r="J83" s="92"/>
      <c r="K83" s="92"/>
      <c r="L83" s="92"/>
    </row>
    <row r="84" spans="1:12" x14ac:dyDescent="0.3">
      <c r="A84" s="165">
        <v>17</v>
      </c>
      <c r="B84" s="340"/>
      <c r="C84" s="341"/>
      <c r="D84" s="342"/>
      <c r="E84" s="367"/>
      <c r="F84" s="368"/>
      <c r="G84" s="368"/>
      <c r="H84" s="92"/>
      <c r="I84" s="92"/>
      <c r="J84" s="92"/>
      <c r="K84" s="92"/>
      <c r="L84" s="92"/>
    </row>
    <row r="85" spans="1:12" x14ac:dyDescent="0.3">
      <c r="A85" s="165">
        <v>18</v>
      </c>
      <c r="B85" s="340"/>
      <c r="C85" s="341"/>
      <c r="D85" s="342"/>
      <c r="E85" s="367"/>
      <c r="F85" s="368"/>
      <c r="G85" s="368"/>
      <c r="H85" s="92"/>
      <c r="I85" s="92"/>
      <c r="J85" s="92"/>
      <c r="K85" s="92"/>
      <c r="L85" s="92"/>
    </row>
    <row r="86" spans="1:12" x14ac:dyDescent="0.3">
      <c r="A86" s="165">
        <v>19</v>
      </c>
      <c r="B86" s="340"/>
      <c r="C86" s="341"/>
      <c r="D86" s="342"/>
      <c r="E86" s="367"/>
      <c r="F86" s="368"/>
      <c r="G86" s="368"/>
      <c r="H86" s="92"/>
      <c r="I86" s="92"/>
      <c r="J86" s="92"/>
      <c r="K86" s="92"/>
      <c r="L86" s="92"/>
    </row>
    <row r="87" spans="1:12" x14ac:dyDescent="0.3">
      <c r="A87" s="165">
        <v>20</v>
      </c>
      <c r="B87" s="340"/>
      <c r="C87" s="341"/>
      <c r="D87" s="342"/>
      <c r="E87" s="367"/>
      <c r="F87" s="368"/>
      <c r="G87" s="368"/>
      <c r="H87" s="92"/>
      <c r="I87" s="92"/>
      <c r="J87" s="92"/>
      <c r="K87" s="92"/>
      <c r="L87" s="92"/>
    </row>
    <row r="88" spans="1:12" x14ac:dyDescent="0.3">
      <c r="A88" s="165">
        <v>21</v>
      </c>
      <c r="B88" s="340"/>
      <c r="C88" s="341"/>
      <c r="D88" s="342"/>
      <c r="E88" s="367"/>
      <c r="F88" s="368"/>
      <c r="G88" s="368"/>
      <c r="H88" s="92"/>
      <c r="I88" s="92"/>
      <c r="J88" s="92"/>
      <c r="K88" s="92"/>
      <c r="L88" s="92"/>
    </row>
    <row r="89" spans="1:12" x14ac:dyDescent="0.3">
      <c r="A89" s="165">
        <v>22</v>
      </c>
      <c r="B89" s="340"/>
      <c r="C89" s="341"/>
      <c r="D89" s="342"/>
      <c r="E89" s="367"/>
      <c r="F89" s="368"/>
      <c r="G89" s="368"/>
      <c r="H89" s="92"/>
      <c r="I89" s="92"/>
      <c r="J89" s="92"/>
      <c r="K89" s="92"/>
      <c r="L89" s="92"/>
    </row>
    <row r="90" spans="1:12" x14ac:dyDescent="0.3">
      <c r="A90" s="165">
        <v>23</v>
      </c>
      <c r="B90" s="340"/>
      <c r="C90" s="341"/>
      <c r="D90" s="342"/>
      <c r="E90" s="367"/>
      <c r="F90" s="368"/>
      <c r="G90" s="368"/>
      <c r="H90" s="92"/>
      <c r="I90" s="92"/>
      <c r="J90" s="92"/>
      <c r="K90" s="92"/>
      <c r="L90" s="92"/>
    </row>
    <row r="91" spans="1:12" x14ac:dyDescent="0.3">
      <c r="A91" s="165">
        <v>24</v>
      </c>
      <c r="B91" s="340"/>
      <c r="C91" s="341"/>
      <c r="D91" s="342"/>
      <c r="E91" s="367"/>
      <c r="F91" s="368"/>
      <c r="G91" s="368"/>
      <c r="H91" s="92"/>
      <c r="I91" s="92"/>
      <c r="J91" s="92"/>
      <c r="K91" s="92"/>
      <c r="L91" s="92"/>
    </row>
    <row r="92" spans="1:12" x14ac:dyDescent="0.3">
      <c r="A92" s="165">
        <v>25</v>
      </c>
      <c r="B92" s="340"/>
      <c r="C92" s="341"/>
      <c r="D92" s="342"/>
      <c r="E92" s="367"/>
      <c r="F92" s="368"/>
      <c r="G92" s="368"/>
      <c r="H92" s="92"/>
      <c r="I92" s="92"/>
      <c r="J92" s="92"/>
      <c r="K92" s="92"/>
      <c r="L92" s="92"/>
    </row>
    <row r="93" spans="1:12" x14ac:dyDescent="0.3">
      <c r="A93" s="165">
        <v>26</v>
      </c>
      <c r="B93" s="340"/>
      <c r="C93" s="341"/>
      <c r="D93" s="342"/>
      <c r="E93" s="367"/>
      <c r="F93" s="368"/>
      <c r="G93" s="368"/>
      <c r="H93" s="92"/>
      <c r="I93" s="92"/>
      <c r="J93" s="92"/>
      <c r="K93" s="92"/>
      <c r="L93" s="92"/>
    </row>
    <row r="94" spans="1:12" x14ac:dyDescent="0.3">
      <c r="A94" s="165">
        <v>27</v>
      </c>
      <c r="B94" s="340"/>
      <c r="C94" s="341"/>
      <c r="D94" s="342"/>
      <c r="E94" s="367"/>
      <c r="F94" s="368"/>
      <c r="G94" s="368"/>
      <c r="H94" s="92"/>
      <c r="I94" s="92"/>
      <c r="J94" s="92"/>
      <c r="K94" s="92"/>
      <c r="L94" s="92"/>
    </row>
    <row r="95" spans="1:12" x14ac:dyDescent="0.3">
      <c r="A95" s="165">
        <v>28</v>
      </c>
      <c r="B95" s="340"/>
      <c r="C95" s="341"/>
      <c r="D95" s="342"/>
      <c r="E95" s="367"/>
      <c r="F95" s="368"/>
      <c r="G95" s="368"/>
      <c r="H95" s="92"/>
      <c r="I95" s="92"/>
      <c r="J95" s="92"/>
      <c r="K95" s="92"/>
      <c r="L95" s="92"/>
    </row>
    <row r="96" spans="1:12" x14ac:dyDescent="0.3">
      <c r="A96" s="165">
        <v>29</v>
      </c>
      <c r="B96" s="340"/>
      <c r="C96" s="341"/>
      <c r="D96" s="342"/>
      <c r="E96" s="367"/>
      <c r="F96" s="368"/>
      <c r="G96" s="368"/>
      <c r="H96" s="92"/>
      <c r="I96" s="92"/>
      <c r="J96" s="92"/>
      <c r="K96" s="92"/>
      <c r="L96" s="92"/>
    </row>
    <row r="97" spans="1:12" x14ac:dyDescent="0.3">
      <c r="A97" s="165">
        <v>30</v>
      </c>
      <c r="B97" s="340"/>
      <c r="C97" s="341"/>
      <c r="D97" s="342"/>
      <c r="E97" s="367"/>
      <c r="F97" s="368"/>
      <c r="G97" s="368"/>
      <c r="H97" s="92"/>
      <c r="I97" s="92"/>
      <c r="J97" s="92"/>
      <c r="K97" s="92"/>
      <c r="L97" s="92"/>
    </row>
    <row r="98" spans="1:12" x14ac:dyDescent="0.3">
      <c r="A98" s="165">
        <v>31</v>
      </c>
      <c r="B98" s="340"/>
      <c r="C98" s="341"/>
      <c r="D98" s="342"/>
      <c r="E98" s="367"/>
      <c r="F98" s="368"/>
      <c r="G98" s="368"/>
      <c r="H98" s="92"/>
      <c r="I98" s="92"/>
      <c r="J98" s="92"/>
      <c r="K98" s="92"/>
      <c r="L98" s="92"/>
    </row>
    <row r="99" spans="1:12" x14ac:dyDescent="0.3">
      <c r="A99" s="165">
        <v>32</v>
      </c>
      <c r="B99" s="340"/>
      <c r="C99" s="341"/>
      <c r="D99" s="342"/>
      <c r="E99" s="367"/>
      <c r="F99" s="368"/>
      <c r="G99" s="368"/>
      <c r="H99" s="92"/>
      <c r="I99" s="92"/>
      <c r="J99" s="92"/>
      <c r="K99" s="92"/>
      <c r="L99" s="92"/>
    </row>
    <row r="100" spans="1:12" x14ac:dyDescent="0.3">
      <c r="A100" s="165">
        <v>33</v>
      </c>
      <c r="B100" s="340"/>
      <c r="C100" s="341"/>
      <c r="D100" s="342"/>
      <c r="E100" s="367"/>
      <c r="F100" s="368"/>
      <c r="G100" s="368"/>
      <c r="H100" s="92"/>
      <c r="I100" s="92"/>
      <c r="J100" s="92"/>
      <c r="K100" s="92"/>
      <c r="L100" s="92"/>
    </row>
    <row r="101" spans="1:12" x14ac:dyDescent="0.3">
      <c r="A101" s="165">
        <v>34</v>
      </c>
      <c r="B101" s="340"/>
      <c r="C101" s="341"/>
      <c r="D101" s="342"/>
      <c r="E101" s="367"/>
      <c r="F101" s="368"/>
      <c r="G101" s="368"/>
      <c r="H101" s="92"/>
      <c r="I101" s="92"/>
      <c r="J101" s="92"/>
      <c r="K101" s="92"/>
      <c r="L101" s="92"/>
    </row>
    <row r="102" spans="1:12" x14ac:dyDescent="0.3">
      <c r="A102" s="165">
        <v>35</v>
      </c>
      <c r="B102" s="340"/>
      <c r="C102" s="341"/>
      <c r="D102" s="342"/>
      <c r="E102" s="367"/>
      <c r="F102" s="368"/>
      <c r="G102" s="368"/>
      <c r="H102" s="92"/>
      <c r="I102" s="92"/>
      <c r="J102" s="92"/>
      <c r="K102" s="92"/>
      <c r="L102" s="92"/>
    </row>
    <row r="103" spans="1:12" x14ac:dyDescent="0.3">
      <c r="A103" s="165">
        <v>36</v>
      </c>
      <c r="B103" s="340"/>
      <c r="C103" s="341"/>
      <c r="D103" s="342"/>
      <c r="E103" s="367"/>
      <c r="F103" s="368"/>
      <c r="G103" s="368"/>
      <c r="H103" s="92"/>
      <c r="I103" s="92"/>
      <c r="J103" s="92"/>
      <c r="K103" s="92"/>
      <c r="L103" s="92"/>
    </row>
    <row r="104" spans="1:12" x14ac:dyDescent="0.3">
      <c r="A104" s="165">
        <v>37</v>
      </c>
      <c r="B104" s="340"/>
      <c r="C104" s="341"/>
      <c r="D104" s="342"/>
      <c r="E104" s="367"/>
      <c r="F104" s="368"/>
      <c r="G104" s="368"/>
      <c r="H104" s="92"/>
      <c r="I104" s="92"/>
      <c r="J104" s="92"/>
      <c r="K104" s="92"/>
      <c r="L104" s="92"/>
    </row>
    <row r="105" spans="1:12" x14ac:dyDescent="0.3">
      <c r="A105" s="165">
        <v>38</v>
      </c>
      <c r="B105" s="340"/>
      <c r="C105" s="341"/>
      <c r="D105" s="342"/>
      <c r="E105" s="367"/>
      <c r="F105" s="368"/>
      <c r="G105" s="368"/>
      <c r="H105" s="92"/>
      <c r="I105" s="92"/>
      <c r="J105" s="92"/>
      <c r="K105" s="92"/>
      <c r="L105" s="92"/>
    </row>
    <row r="106" spans="1:12" x14ac:dyDescent="0.3">
      <c r="A106" s="165">
        <v>39</v>
      </c>
      <c r="B106" s="340"/>
      <c r="C106" s="341"/>
      <c r="D106" s="342"/>
      <c r="E106" s="367"/>
      <c r="F106" s="368"/>
      <c r="G106" s="368"/>
      <c r="H106" s="92"/>
      <c r="I106" s="92"/>
      <c r="J106" s="92"/>
      <c r="K106" s="92"/>
      <c r="L106" s="92"/>
    </row>
    <row r="107" spans="1:12" x14ac:dyDescent="0.3">
      <c r="A107" s="165">
        <v>40</v>
      </c>
      <c r="B107" s="340"/>
      <c r="C107" s="341"/>
      <c r="D107" s="342"/>
      <c r="E107" s="367"/>
      <c r="F107" s="368"/>
      <c r="G107" s="368"/>
      <c r="H107" s="92"/>
      <c r="I107" s="92"/>
      <c r="J107" s="92"/>
      <c r="K107" s="92"/>
      <c r="L107" s="92"/>
    </row>
    <row r="108" spans="1:12" x14ac:dyDescent="0.3">
      <c r="A108" s="165">
        <v>41</v>
      </c>
      <c r="B108" s="340"/>
      <c r="C108" s="341"/>
      <c r="D108" s="342"/>
      <c r="E108" s="367"/>
      <c r="F108" s="368"/>
      <c r="G108" s="368"/>
      <c r="H108" s="92"/>
      <c r="I108" s="92"/>
      <c r="J108" s="92"/>
      <c r="K108" s="92"/>
      <c r="L108" s="92"/>
    </row>
    <row r="109" spans="1:12" x14ac:dyDescent="0.3">
      <c r="A109" s="165">
        <v>42</v>
      </c>
      <c r="B109" s="340"/>
      <c r="C109" s="341"/>
      <c r="D109" s="342"/>
      <c r="E109" s="367"/>
      <c r="F109" s="368"/>
      <c r="G109" s="368"/>
      <c r="H109" s="92"/>
      <c r="I109" s="92"/>
      <c r="J109" s="92"/>
      <c r="K109" s="92"/>
      <c r="L109" s="92"/>
    </row>
    <row r="110" spans="1:12" x14ac:dyDescent="0.3">
      <c r="A110" s="165">
        <v>43</v>
      </c>
      <c r="B110" s="340"/>
      <c r="C110" s="341"/>
      <c r="D110" s="342"/>
      <c r="E110" s="367"/>
      <c r="F110" s="368"/>
      <c r="G110" s="368"/>
      <c r="H110" s="92"/>
      <c r="I110" s="92"/>
      <c r="J110" s="92"/>
      <c r="K110" s="92"/>
      <c r="L110" s="92"/>
    </row>
    <row r="111" spans="1:12" x14ac:dyDescent="0.3">
      <c r="A111" s="165">
        <v>44</v>
      </c>
      <c r="B111" s="340"/>
      <c r="C111" s="341"/>
      <c r="D111" s="342"/>
      <c r="E111" s="367"/>
      <c r="F111" s="368"/>
      <c r="G111" s="368"/>
      <c r="H111" s="92"/>
      <c r="I111" s="92"/>
      <c r="J111" s="92"/>
      <c r="K111" s="92"/>
      <c r="L111" s="92"/>
    </row>
    <row r="112" spans="1:12" x14ac:dyDescent="0.3">
      <c r="A112" s="165">
        <v>45</v>
      </c>
      <c r="B112" s="340"/>
      <c r="C112" s="341"/>
      <c r="D112" s="342"/>
      <c r="E112" s="367"/>
      <c r="F112" s="368"/>
      <c r="G112" s="368"/>
      <c r="H112" s="92"/>
      <c r="I112" s="92"/>
      <c r="J112" s="92"/>
      <c r="K112" s="92"/>
      <c r="L112" s="92"/>
    </row>
    <row r="113" spans="1:12" x14ac:dyDescent="0.3">
      <c r="A113" s="165">
        <v>46</v>
      </c>
      <c r="B113" s="340"/>
      <c r="C113" s="341"/>
      <c r="D113" s="342"/>
      <c r="E113" s="367"/>
      <c r="F113" s="368"/>
      <c r="G113" s="368"/>
      <c r="H113" s="92"/>
      <c r="I113" s="92"/>
      <c r="J113" s="92"/>
      <c r="K113" s="92"/>
      <c r="L113" s="92"/>
    </row>
    <row r="114" spans="1:12" x14ac:dyDescent="0.3">
      <c r="A114" s="165">
        <v>47</v>
      </c>
      <c r="B114" s="340"/>
      <c r="C114" s="341"/>
      <c r="D114" s="342"/>
      <c r="E114" s="367"/>
      <c r="F114" s="368"/>
      <c r="G114" s="368"/>
      <c r="H114" s="92"/>
      <c r="I114" s="92"/>
      <c r="J114" s="92"/>
      <c r="K114" s="92"/>
      <c r="L114" s="92"/>
    </row>
    <row r="115" spans="1:12" x14ac:dyDescent="0.3">
      <c r="A115" s="165">
        <v>48</v>
      </c>
      <c r="B115" s="340"/>
      <c r="C115" s="341"/>
      <c r="D115" s="342"/>
      <c r="E115" s="367"/>
      <c r="F115" s="368"/>
      <c r="G115" s="368"/>
      <c r="H115" s="92"/>
      <c r="I115" s="92"/>
      <c r="J115" s="92"/>
      <c r="K115" s="92"/>
      <c r="L115" s="92"/>
    </row>
    <row r="116" spans="1:12" x14ac:dyDescent="0.3">
      <c r="A116" s="165">
        <v>49</v>
      </c>
      <c r="B116" s="340"/>
      <c r="C116" s="341"/>
      <c r="D116" s="342"/>
      <c r="E116" s="367"/>
      <c r="F116" s="368"/>
      <c r="G116" s="368"/>
      <c r="H116" s="92"/>
      <c r="I116" s="92"/>
      <c r="J116" s="92"/>
      <c r="K116" s="92"/>
      <c r="L116" s="92"/>
    </row>
    <row r="117" spans="1:12" x14ac:dyDescent="0.3">
      <c r="A117" s="165">
        <v>50</v>
      </c>
      <c r="B117" s="340"/>
      <c r="C117" s="341"/>
      <c r="D117" s="342"/>
      <c r="E117" s="367"/>
      <c r="F117" s="368"/>
      <c r="G117" s="368"/>
      <c r="H117" s="92"/>
      <c r="I117" s="92"/>
      <c r="J117" s="92"/>
      <c r="K117" s="92"/>
      <c r="L117" s="92"/>
    </row>
    <row r="118" spans="1:12" x14ac:dyDescent="0.3">
      <c r="A118" s="166">
        <v>51</v>
      </c>
      <c r="B118" s="340"/>
      <c r="C118" s="341"/>
      <c r="D118" s="342"/>
      <c r="E118" s="367"/>
      <c r="F118" s="368"/>
      <c r="G118" s="368"/>
      <c r="H118" s="92"/>
      <c r="I118" s="92"/>
      <c r="J118" s="92"/>
      <c r="K118" s="92"/>
      <c r="L118" s="92"/>
    </row>
    <row r="119" spans="1:12" x14ac:dyDescent="0.3">
      <c r="A119" s="165">
        <v>52</v>
      </c>
      <c r="B119" s="340"/>
      <c r="C119" s="341"/>
      <c r="D119" s="342"/>
      <c r="E119" s="367"/>
      <c r="F119" s="368"/>
      <c r="G119" s="368"/>
      <c r="H119" s="92"/>
      <c r="I119" s="92"/>
      <c r="J119" s="92"/>
      <c r="K119" s="92"/>
      <c r="L119" s="92"/>
    </row>
    <row r="120" spans="1:12" x14ac:dyDescent="0.3">
      <c r="A120" s="165">
        <v>53</v>
      </c>
      <c r="B120" s="340"/>
      <c r="C120" s="341"/>
      <c r="D120" s="342"/>
      <c r="E120" s="367"/>
      <c r="F120" s="368"/>
      <c r="G120" s="368"/>
      <c r="H120" s="92"/>
      <c r="I120" s="92"/>
      <c r="J120" s="92"/>
      <c r="K120" s="92"/>
      <c r="L120" s="92"/>
    </row>
    <row r="121" spans="1:12" x14ac:dyDescent="0.3">
      <c r="A121" s="165">
        <v>54</v>
      </c>
      <c r="B121" s="340"/>
      <c r="C121" s="341"/>
      <c r="D121" s="342"/>
      <c r="E121" s="367"/>
      <c r="F121" s="368"/>
      <c r="G121" s="368"/>
      <c r="H121" s="92"/>
      <c r="I121" s="92"/>
      <c r="J121" s="92"/>
      <c r="K121" s="92"/>
      <c r="L121" s="92"/>
    </row>
    <row r="122" spans="1:12" x14ac:dyDescent="0.3">
      <c r="A122" s="165">
        <v>55</v>
      </c>
      <c r="B122" s="340"/>
      <c r="C122" s="341"/>
      <c r="D122" s="341"/>
      <c r="E122" s="367"/>
      <c r="F122" s="368"/>
      <c r="G122" s="368"/>
      <c r="H122" s="92"/>
      <c r="I122" s="92"/>
      <c r="J122" s="92"/>
      <c r="K122" s="92"/>
      <c r="L122" s="92"/>
    </row>
    <row r="123" spans="1:12" x14ac:dyDescent="0.3">
      <c r="A123" s="165">
        <v>56</v>
      </c>
      <c r="B123" s="340"/>
      <c r="C123" s="341"/>
      <c r="D123" s="341"/>
      <c r="E123" s="367"/>
      <c r="F123" s="368"/>
      <c r="G123" s="368"/>
      <c r="H123" s="92"/>
      <c r="I123" s="92"/>
      <c r="J123" s="92"/>
      <c r="K123" s="92"/>
      <c r="L123" s="92"/>
    </row>
    <row r="124" spans="1:12" x14ac:dyDescent="0.3">
      <c r="A124" s="165">
        <v>57</v>
      </c>
      <c r="B124" s="340"/>
      <c r="C124" s="341"/>
      <c r="D124" s="341"/>
      <c r="E124" s="367"/>
      <c r="F124" s="368"/>
      <c r="G124" s="368"/>
      <c r="H124" s="92"/>
      <c r="I124" s="92"/>
      <c r="J124" s="92"/>
      <c r="K124" s="92"/>
      <c r="L124" s="92"/>
    </row>
    <row r="125" spans="1:12" x14ac:dyDescent="0.3">
      <c r="A125" s="165">
        <v>58</v>
      </c>
      <c r="B125" s="340"/>
      <c r="C125" s="341"/>
      <c r="D125" s="341"/>
      <c r="E125" s="367"/>
      <c r="F125" s="368"/>
      <c r="G125" s="368"/>
      <c r="H125" s="92"/>
      <c r="I125" s="92"/>
      <c r="J125" s="92"/>
      <c r="K125" s="92"/>
      <c r="L125" s="92"/>
    </row>
    <row r="126" spans="1:12" x14ac:dyDescent="0.3">
      <c r="A126" s="165">
        <v>59</v>
      </c>
      <c r="B126" s="340"/>
      <c r="C126" s="341"/>
      <c r="D126" s="341"/>
      <c r="E126" s="367"/>
      <c r="F126" s="368"/>
      <c r="G126" s="368"/>
      <c r="H126" s="92"/>
      <c r="I126" s="92"/>
      <c r="J126" s="92"/>
      <c r="K126" s="92"/>
      <c r="L126" s="92"/>
    </row>
    <row r="127" spans="1:12" x14ac:dyDescent="0.3">
      <c r="A127" s="165">
        <v>60</v>
      </c>
      <c r="B127" s="340"/>
      <c r="C127" s="341"/>
      <c r="D127" s="341"/>
      <c r="E127" s="367"/>
      <c r="F127" s="368"/>
      <c r="G127" s="368"/>
      <c r="H127" s="92"/>
      <c r="I127" s="92"/>
      <c r="J127" s="92"/>
      <c r="K127" s="92"/>
      <c r="L127" s="92"/>
    </row>
    <row r="128" spans="1:12" x14ac:dyDescent="0.3">
      <c r="A128" s="165">
        <v>61</v>
      </c>
      <c r="B128" s="340"/>
      <c r="C128" s="341"/>
      <c r="D128" s="341"/>
      <c r="E128" s="367"/>
      <c r="F128" s="368"/>
      <c r="G128" s="368"/>
      <c r="H128" s="92"/>
      <c r="I128" s="92"/>
      <c r="J128" s="92"/>
      <c r="K128" s="92"/>
      <c r="L128" s="92"/>
    </row>
    <row r="129" spans="1:12" x14ac:dyDescent="0.3">
      <c r="A129" s="165">
        <v>62</v>
      </c>
      <c r="B129" s="340"/>
      <c r="C129" s="341"/>
      <c r="D129" s="341"/>
      <c r="E129" s="367"/>
      <c r="F129" s="368"/>
      <c r="G129" s="368"/>
      <c r="H129" s="92"/>
      <c r="I129" s="92"/>
      <c r="J129" s="92"/>
      <c r="K129" s="92"/>
      <c r="L129" s="92"/>
    </row>
    <row r="130" spans="1:12" x14ac:dyDescent="0.3">
      <c r="A130" s="165">
        <v>63</v>
      </c>
      <c r="B130" s="340"/>
      <c r="C130" s="341"/>
      <c r="D130" s="341"/>
      <c r="E130" s="367"/>
      <c r="F130" s="368"/>
      <c r="G130" s="368"/>
      <c r="H130" s="92"/>
      <c r="I130" s="92"/>
      <c r="J130" s="92"/>
      <c r="K130" s="92"/>
      <c r="L130" s="92"/>
    </row>
    <row r="131" spans="1:12" x14ac:dyDescent="0.3">
      <c r="A131" s="165">
        <v>64</v>
      </c>
      <c r="B131" s="340"/>
      <c r="C131" s="341"/>
      <c r="D131" s="341"/>
      <c r="E131" s="367"/>
      <c r="F131" s="368"/>
      <c r="G131" s="368"/>
      <c r="H131" s="92"/>
      <c r="I131" s="92"/>
      <c r="J131" s="92"/>
      <c r="K131" s="92"/>
      <c r="L131" s="92"/>
    </row>
    <row r="132" spans="1:12" x14ac:dyDescent="0.3">
      <c r="A132" s="165">
        <v>65</v>
      </c>
      <c r="B132" s="340"/>
      <c r="C132" s="341"/>
      <c r="D132" s="341"/>
      <c r="E132" s="367"/>
      <c r="F132" s="368"/>
      <c r="G132" s="368"/>
      <c r="H132" s="92"/>
      <c r="I132" s="92"/>
      <c r="J132" s="92"/>
      <c r="K132" s="92"/>
      <c r="L132" s="92"/>
    </row>
    <row r="133" spans="1:12" x14ac:dyDescent="0.3">
      <c r="A133" s="165">
        <v>66</v>
      </c>
      <c r="B133" s="340"/>
      <c r="C133" s="341"/>
      <c r="D133" s="341"/>
      <c r="E133" s="367"/>
      <c r="F133" s="368"/>
      <c r="G133" s="368"/>
      <c r="H133" s="92"/>
      <c r="I133" s="92"/>
      <c r="J133" s="92"/>
      <c r="K133" s="92"/>
      <c r="L133" s="92"/>
    </row>
    <row r="134" spans="1:12" x14ac:dyDescent="0.3">
      <c r="A134" s="165">
        <v>67</v>
      </c>
      <c r="B134" s="340"/>
      <c r="C134" s="341"/>
      <c r="D134" s="341"/>
      <c r="E134" s="367"/>
      <c r="F134" s="368"/>
      <c r="G134" s="368"/>
      <c r="H134" s="92"/>
      <c r="I134" s="92"/>
      <c r="J134" s="92"/>
      <c r="K134" s="92"/>
      <c r="L134" s="92"/>
    </row>
    <row r="135" spans="1:12" x14ac:dyDescent="0.3">
      <c r="A135" s="165">
        <v>68</v>
      </c>
      <c r="B135" s="340"/>
      <c r="C135" s="341"/>
      <c r="D135" s="341"/>
      <c r="E135" s="367"/>
      <c r="F135" s="368"/>
      <c r="G135" s="368"/>
      <c r="H135" s="92"/>
      <c r="I135" s="92"/>
      <c r="J135" s="92"/>
      <c r="K135" s="92"/>
      <c r="L135" s="92"/>
    </row>
    <row r="136" spans="1:12" x14ac:dyDescent="0.3">
      <c r="A136" s="165">
        <v>69</v>
      </c>
      <c r="B136" s="340"/>
      <c r="C136" s="341"/>
      <c r="D136" s="341"/>
      <c r="E136" s="367"/>
      <c r="F136" s="368"/>
      <c r="G136" s="368"/>
      <c r="H136" s="92"/>
      <c r="I136" s="92"/>
      <c r="J136" s="92"/>
      <c r="K136" s="92"/>
      <c r="L136" s="92"/>
    </row>
    <row r="137" spans="1:12" x14ac:dyDescent="0.3">
      <c r="A137" s="165">
        <v>70</v>
      </c>
      <c r="B137" s="340"/>
      <c r="C137" s="341"/>
      <c r="D137" s="341"/>
      <c r="E137" s="367"/>
      <c r="F137" s="368"/>
      <c r="G137" s="368"/>
      <c r="H137" s="92"/>
      <c r="I137" s="92"/>
      <c r="J137" s="92"/>
      <c r="K137" s="92"/>
      <c r="L137" s="92"/>
    </row>
    <row r="138" spans="1:12" x14ac:dyDescent="0.3">
      <c r="A138" s="165">
        <v>71</v>
      </c>
      <c r="B138" s="340"/>
      <c r="C138" s="341"/>
      <c r="D138" s="341"/>
      <c r="E138" s="367"/>
      <c r="F138" s="368"/>
      <c r="G138" s="368"/>
      <c r="H138" s="92"/>
      <c r="I138" s="92"/>
      <c r="J138" s="92"/>
      <c r="K138" s="92"/>
      <c r="L138" s="92"/>
    </row>
    <row r="139" spans="1:12" x14ac:dyDescent="0.3">
      <c r="A139" s="165">
        <v>72</v>
      </c>
      <c r="B139" s="340"/>
      <c r="C139" s="341"/>
      <c r="D139" s="341"/>
      <c r="E139" s="367"/>
      <c r="F139" s="368"/>
      <c r="G139" s="368"/>
      <c r="H139" s="92"/>
      <c r="I139" s="92"/>
      <c r="J139" s="92"/>
      <c r="K139" s="92"/>
      <c r="L139" s="92"/>
    </row>
    <row r="140" spans="1:12" x14ac:dyDescent="0.3">
      <c r="A140" s="165">
        <v>73</v>
      </c>
      <c r="B140" s="340"/>
      <c r="C140" s="341"/>
      <c r="D140" s="341"/>
      <c r="E140" s="367"/>
      <c r="F140" s="368"/>
      <c r="G140" s="368"/>
      <c r="H140" s="92"/>
      <c r="I140" s="92"/>
      <c r="J140" s="92"/>
      <c r="K140" s="92"/>
      <c r="L140" s="92"/>
    </row>
    <row r="141" spans="1:12" x14ac:dyDescent="0.3">
      <c r="A141" s="165">
        <v>74</v>
      </c>
      <c r="B141" s="340"/>
      <c r="C141" s="341"/>
      <c r="D141" s="341"/>
      <c r="E141" s="367"/>
      <c r="F141" s="368"/>
      <c r="G141" s="368"/>
      <c r="H141" s="92"/>
      <c r="I141" s="92"/>
      <c r="J141" s="92"/>
      <c r="K141" s="92"/>
      <c r="L141" s="92"/>
    </row>
    <row r="142" spans="1:12" x14ac:dyDescent="0.3">
      <c r="A142" s="165">
        <v>75</v>
      </c>
      <c r="B142" s="340"/>
      <c r="C142" s="341"/>
      <c r="D142" s="341"/>
      <c r="E142" s="367"/>
      <c r="F142" s="368"/>
      <c r="G142" s="368"/>
      <c r="H142" s="92"/>
      <c r="I142" s="92"/>
      <c r="J142" s="92"/>
      <c r="K142" s="92"/>
      <c r="L142" s="92"/>
    </row>
    <row r="143" spans="1:12" x14ac:dyDescent="0.3">
      <c r="A143" s="165">
        <v>76</v>
      </c>
      <c r="B143" s="340"/>
      <c r="C143" s="341"/>
      <c r="D143" s="341"/>
      <c r="E143" s="367"/>
      <c r="F143" s="368"/>
      <c r="G143" s="368"/>
      <c r="H143" s="92"/>
      <c r="I143" s="92"/>
      <c r="J143" s="92"/>
      <c r="K143" s="92"/>
      <c r="L143" s="92"/>
    </row>
    <row r="144" spans="1:12" x14ac:dyDescent="0.3">
      <c r="A144" s="165">
        <v>77</v>
      </c>
      <c r="B144" s="340"/>
      <c r="C144" s="341"/>
      <c r="D144" s="341"/>
      <c r="E144" s="367"/>
      <c r="F144" s="368"/>
      <c r="G144" s="368"/>
      <c r="H144" s="92"/>
      <c r="I144" s="92"/>
      <c r="J144" s="92"/>
      <c r="K144" s="92"/>
      <c r="L144" s="92"/>
    </row>
    <row r="145" spans="1:12" x14ac:dyDescent="0.3">
      <c r="A145" s="165">
        <v>78</v>
      </c>
      <c r="B145" s="340"/>
      <c r="C145" s="341"/>
      <c r="D145" s="341"/>
      <c r="E145" s="367"/>
      <c r="F145" s="368"/>
      <c r="G145" s="368"/>
      <c r="H145" s="92"/>
      <c r="I145" s="92"/>
      <c r="J145" s="92"/>
      <c r="K145" s="92"/>
      <c r="L145" s="92"/>
    </row>
    <row r="146" spans="1:12" x14ac:dyDescent="0.3">
      <c r="A146" s="165">
        <v>79</v>
      </c>
      <c r="B146" s="340"/>
      <c r="C146" s="341"/>
      <c r="D146" s="341"/>
      <c r="E146" s="367"/>
      <c r="F146" s="368"/>
      <c r="G146" s="368"/>
      <c r="H146" s="92"/>
      <c r="I146" s="92"/>
      <c r="J146" s="92"/>
      <c r="K146" s="92"/>
      <c r="L146" s="92"/>
    </row>
    <row r="147" spans="1:12" x14ac:dyDescent="0.3">
      <c r="A147" s="165">
        <v>80</v>
      </c>
      <c r="B147" s="340"/>
      <c r="C147" s="341"/>
      <c r="D147" s="341"/>
      <c r="E147" s="367"/>
      <c r="F147" s="368"/>
      <c r="G147" s="368"/>
      <c r="H147" s="92"/>
      <c r="I147" s="92"/>
      <c r="J147" s="92"/>
      <c r="K147" s="92"/>
      <c r="L147" s="92"/>
    </row>
    <row r="148" spans="1:12" x14ac:dyDescent="0.3">
      <c r="A148" s="165">
        <v>81</v>
      </c>
      <c r="B148" s="340"/>
      <c r="C148" s="341"/>
      <c r="D148" s="341"/>
      <c r="E148" s="367"/>
      <c r="F148" s="368"/>
      <c r="G148" s="368"/>
      <c r="H148" s="92"/>
      <c r="I148" s="92"/>
      <c r="J148" s="92"/>
      <c r="K148" s="92"/>
      <c r="L148" s="92"/>
    </row>
    <row r="149" spans="1:12" x14ac:dyDescent="0.3">
      <c r="A149" s="165">
        <v>82</v>
      </c>
      <c r="B149" s="340"/>
      <c r="C149" s="341"/>
      <c r="D149" s="341"/>
      <c r="E149" s="367"/>
      <c r="F149" s="368"/>
      <c r="G149" s="368"/>
      <c r="H149" s="92"/>
      <c r="I149" s="92"/>
      <c r="J149" s="92"/>
      <c r="K149" s="92"/>
      <c r="L149" s="92"/>
    </row>
    <row r="150" spans="1:12" x14ac:dyDescent="0.3">
      <c r="A150" s="165">
        <v>83</v>
      </c>
      <c r="B150" s="340"/>
      <c r="C150" s="341"/>
      <c r="D150" s="341"/>
      <c r="E150" s="367"/>
      <c r="F150" s="368"/>
      <c r="G150" s="368"/>
      <c r="H150" s="92"/>
      <c r="I150" s="92"/>
      <c r="J150" s="92"/>
      <c r="K150" s="92"/>
      <c r="L150" s="92"/>
    </row>
    <row r="151" spans="1:12" x14ac:dyDescent="0.3">
      <c r="A151" s="165">
        <v>84</v>
      </c>
      <c r="B151" s="340"/>
      <c r="C151" s="341"/>
      <c r="D151" s="341"/>
      <c r="E151" s="367"/>
      <c r="F151" s="368"/>
      <c r="G151" s="368"/>
      <c r="H151" s="92"/>
      <c r="I151" s="92"/>
      <c r="J151" s="92"/>
      <c r="K151" s="92"/>
      <c r="L151" s="92"/>
    </row>
    <row r="152" spans="1:12" x14ac:dyDescent="0.3">
      <c r="A152" s="165">
        <v>85</v>
      </c>
      <c r="B152" s="340"/>
      <c r="C152" s="341"/>
      <c r="D152" s="341"/>
      <c r="E152" s="367"/>
      <c r="F152" s="368"/>
      <c r="G152" s="368"/>
      <c r="H152" s="92"/>
      <c r="I152" s="92"/>
      <c r="J152" s="92"/>
      <c r="K152" s="92"/>
      <c r="L152" s="92"/>
    </row>
    <row r="153" spans="1:12" x14ac:dyDescent="0.3">
      <c r="A153" s="165">
        <v>86</v>
      </c>
      <c r="B153" s="340"/>
      <c r="C153" s="341"/>
      <c r="D153" s="341"/>
      <c r="E153" s="367"/>
      <c r="F153" s="368"/>
      <c r="G153" s="368"/>
      <c r="H153" s="92"/>
      <c r="I153" s="92"/>
      <c r="J153" s="92"/>
      <c r="K153" s="92"/>
      <c r="L153" s="92"/>
    </row>
    <row r="154" spans="1:12" x14ac:dyDescent="0.3">
      <c r="A154" s="165">
        <v>87</v>
      </c>
      <c r="B154" s="340"/>
      <c r="C154" s="341"/>
      <c r="D154" s="341"/>
      <c r="E154" s="367"/>
      <c r="F154" s="368"/>
      <c r="G154" s="368"/>
      <c r="H154" s="92"/>
      <c r="I154" s="92"/>
      <c r="J154" s="92"/>
      <c r="K154" s="92"/>
      <c r="L154" s="92"/>
    </row>
    <row r="155" spans="1:12" x14ac:dyDescent="0.3">
      <c r="A155" s="165">
        <v>88</v>
      </c>
      <c r="B155" s="340"/>
      <c r="C155" s="341"/>
      <c r="D155" s="341"/>
      <c r="E155" s="367"/>
      <c r="F155" s="368"/>
      <c r="G155" s="368"/>
      <c r="H155" s="92"/>
      <c r="I155" s="92"/>
      <c r="J155" s="92"/>
      <c r="K155" s="92"/>
      <c r="L155" s="92"/>
    </row>
    <row r="156" spans="1:12" x14ac:dyDescent="0.3">
      <c r="A156" s="165">
        <v>89</v>
      </c>
      <c r="B156" s="340"/>
      <c r="C156" s="341"/>
      <c r="D156" s="341"/>
      <c r="E156" s="367"/>
      <c r="F156" s="368"/>
      <c r="G156" s="368"/>
      <c r="H156" s="92"/>
      <c r="I156" s="92"/>
      <c r="J156" s="92"/>
      <c r="K156" s="92"/>
      <c r="L156" s="92"/>
    </row>
    <row r="157" spans="1:12" x14ac:dyDescent="0.3">
      <c r="A157" s="165">
        <v>90</v>
      </c>
      <c r="B157" s="340"/>
      <c r="C157" s="341"/>
      <c r="D157" s="341"/>
      <c r="E157" s="367"/>
      <c r="F157" s="368"/>
      <c r="G157" s="368"/>
      <c r="H157" s="92"/>
      <c r="I157" s="92"/>
      <c r="J157" s="92"/>
      <c r="K157" s="92"/>
      <c r="L157" s="92"/>
    </row>
    <row r="158" spans="1:12" x14ac:dyDescent="0.3">
      <c r="A158" s="165">
        <v>91</v>
      </c>
      <c r="B158" s="340"/>
      <c r="C158" s="341"/>
      <c r="D158" s="341"/>
      <c r="E158" s="367"/>
      <c r="F158" s="368"/>
      <c r="G158" s="368"/>
      <c r="H158" s="92"/>
      <c r="I158" s="92"/>
      <c r="J158" s="92"/>
      <c r="K158" s="92"/>
      <c r="L158" s="92"/>
    </row>
    <row r="159" spans="1:12" x14ac:dyDescent="0.3">
      <c r="A159" s="165">
        <v>92</v>
      </c>
      <c r="B159" s="340"/>
      <c r="C159" s="341"/>
      <c r="D159" s="341"/>
      <c r="E159" s="367"/>
      <c r="F159" s="368"/>
      <c r="G159" s="368"/>
      <c r="H159" s="92"/>
      <c r="I159" s="92"/>
      <c r="J159" s="92"/>
      <c r="K159" s="92"/>
      <c r="L159" s="92"/>
    </row>
    <row r="160" spans="1:12" x14ac:dyDescent="0.3">
      <c r="A160" s="165">
        <v>93</v>
      </c>
      <c r="B160" s="340"/>
      <c r="C160" s="341"/>
      <c r="D160" s="341"/>
      <c r="E160" s="367"/>
      <c r="F160" s="368"/>
      <c r="G160" s="368"/>
      <c r="H160" s="92"/>
      <c r="I160" s="92"/>
      <c r="J160" s="92"/>
      <c r="K160" s="92"/>
      <c r="L160" s="92"/>
    </row>
    <row r="161" spans="1:12" x14ac:dyDescent="0.3">
      <c r="A161" s="165">
        <v>94</v>
      </c>
      <c r="B161" s="340"/>
      <c r="C161" s="341"/>
      <c r="D161" s="341"/>
      <c r="E161" s="367"/>
      <c r="F161" s="368"/>
      <c r="G161" s="368"/>
      <c r="H161" s="92"/>
      <c r="I161" s="92"/>
      <c r="J161" s="92"/>
      <c r="K161" s="92"/>
      <c r="L161" s="92"/>
    </row>
    <row r="162" spans="1:12" x14ac:dyDescent="0.3">
      <c r="A162" s="165">
        <v>95</v>
      </c>
      <c r="B162" s="340"/>
      <c r="C162" s="341"/>
      <c r="D162" s="341"/>
      <c r="E162" s="367"/>
      <c r="F162" s="368"/>
      <c r="G162" s="368"/>
      <c r="H162" s="92"/>
      <c r="I162" s="92"/>
      <c r="J162" s="92"/>
      <c r="K162" s="92"/>
      <c r="L162" s="92"/>
    </row>
    <row r="163" spans="1:12" x14ac:dyDescent="0.3">
      <c r="A163" s="165">
        <v>96</v>
      </c>
      <c r="B163" s="340"/>
      <c r="C163" s="341"/>
      <c r="D163" s="341"/>
      <c r="E163" s="367"/>
      <c r="F163" s="368"/>
      <c r="G163" s="368"/>
      <c r="H163" s="92"/>
      <c r="I163" s="92"/>
      <c r="J163" s="92"/>
      <c r="K163" s="92"/>
      <c r="L163" s="92"/>
    </row>
    <row r="164" spans="1:12" x14ac:dyDescent="0.3">
      <c r="A164" s="165">
        <v>97</v>
      </c>
      <c r="B164" s="340"/>
      <c r="C164" s="341"/>
      <c r="D164" s="341"/>
      <c r="E164" s="367"/>
      <c r="F164" s="368"/>
      <c r="G164" s="368"/>
      <c r="H164" s="92"/>
      <c r="I164" s="92"/>
      <c r="J164" s="92"/>
      <c r="K164" s="92"/>
      <c r="L164" s="92"/>
    </row>
    <row r="165" spans="1:12" x14ac:dyDescent="0.3">
      <c r="A165" s="165">
        <v>98</v>
      </c>
      <c r="B165" s="340"/>
      <c r="C165" s="341"/>
      <c r="D165" s="341"/>
      <c r="E165" s="367"/>
      <c r="F165" s="368"/>
      <c r="G165" s="368"/>
      <c r="H165" s="92"/>
      <c r="I165" s="92"/>
      <c r="J165" s="92"/>
      <c r="K165" s="92"/>
      <c r="L165" s="92"/>
    </row>
    <row r="166" spans="1:12" x14ac:dyDescent="0.3">
      <c r="A166" s="165">
        <v>99</v>
      </c>
      <c r="B166" s="340"/>
      <c r="C166" s="341"/>
      <c r="D166" s="341"/>
      <c r="E166" s="367"/>
      <c r="F166" s="368"/>
      <c r="G166" s="368"/>
      <c r="H166" s="92"/>
      <c r="I166" s="92"/>
      <c r="J166" s="92"/>
      <c r="K166" s="92"/>
      <c r="L166" s="92"/>
    </row>
    <row r="167" spans="1:12" x14ac:dyDescent="0.3">
      <c r="A167" s="165">
        <v>100</v>
      </c>
      <c r="B167" s="340"/>
      <c r="C167" s="341"/>
      <c r="D167" s="341"/>
      <c r="E167" s="367"/>
      <c r="F167" s="368"/>
      <c r="G167" s="368"/>
      <c r="H167" s="92"/>
      <c r="I167" s="92"/>
      <c r="J167" s="92"/>
      <c r="K167" s="92"/>
      <c r="L167" s="92"/>
    </row>
    <row r="168" spans="1:12" x14ac:dyDescent="0.3">
      <c r="A168" s="92"/>
      <c r="B168" s="92"/>
      <c r="C168" s="92"/>
      <c r="D168" s="92"/>
      <c r="E168" s="92"/>
      <c r="F168" s="92"/>
      <c r="G168" s="92"/>
      <c r="H168" s="92"/>
      <c r="I168" s="92"/>
      <c r="J168" s="92"/>
      <c r="K168" s="92"/>
      <c r="L168" s="92"/>
    </row>
    <row r="169" spans="1:12" s="126" customFormat="1" ht="22.2" customHeight="1" x14ac:dyDescent="0.3">
      <c r="A169" s="370"/>
      <c r="B169" s="370"/>
      <c r="C169" s="370"/>
      <c r="D169" s="370"/>
      <c r="E169" s="370"/>
      <c r="F169" s="370"/>
      <c r="G169" s="370"/>
      <c r="H169" s="370"/>
      <c r="I169" s="370"/>
      <c r="J169" s="370"/>
      <c r="K169" s="370"/>
      <c r="L169" s="370"/>
    </row>
    <row r="170" spans="1:12" s="126" customFormat="1" x14ac:dyDescent="0.3">
      <c r="A170" s="125"/>
      <c r="B170" s="125"/>
      <c r="C170" s="125"/>
      <c r="D170" s="125"/>
      <c r="E170" s="125"/>
      <c r="F170" s="125"/>
      <c r="G170" s="125"/>
      <c r="H170" s="125"/>
      <c r="I170" s="125"/>
      <c r="J170" s="125"/>
      <c r="K170" s="125"/>
      <c r="L170" s="125"/>
    </row>
  </sheetData>
  <protectedRanges>
    <protectedRange password="8BB7" sqref="C3:G9 C16 C28 C33 C44 C52 C59 B68:D167" name="Range1"/>
  </protectedRanges>
  <mergeCells count="108">
    <mergeCell ref="E166:G166"/>
    <mergeCell ref="E167:G167"/>
    <mergeCell ref="E161:G161"/>
    <mergeCell ref="E162:G162"/>
    <mergeCell ref="E163:G163"/>
    <mergeCell ref="E164:G164"/>
    <mergeCell ref="E165:G165"/>
    <mergeCell ref="E156:G156"/>
    <mergeCell ref="E157:G157"/>
    <mergeCell ref="E158:G158"/>
    <mergeCell ref="E159:G159"/>
    <mergeCell ref="E160:G160"/>
    <mergeCell ref="E151:G151"/>
    <mergeCell ref="E152:G152"/>
    <mergeCell ref="E153:G153"/>
    <mergeCell ref="E154:G154"/>
    <mergeCell ref="E155:G155"/>
    <mergeCell ref="E146:G146"/>
    <mergeCell ref="E147:G147"/>
    <mergeCell ref="E148:G148"/>
    <mergeCell ref="E149:G149"/>
    <mergeCell ref="E150:G150"/>
    <mergeCell ref="E141:G141"/>
    <mergeCell ref="E142:G142"/>
    <mergeCell ref="E143:G143"/>
    <mergeCell ref="E144:G144"/>
    <mergeCell ref="E145:G145"/>
    <mergeCell ref="E136:G136"/>
    <mergeCell ref="E137:G137"/>
    <mergeCell ref="E138:G138"/>
    <mergeCell ref="E139:G139"/>
    <mergeCell ref="E140:G140"/>
    <mergeCell ref="E131:G131"/>
    <mergeCell ref="E132:G132"/>
    <mergeCell ref="E133:G133"/>
    <mergeCell ref="E134:G134"/>
    <mergeCell ref="E135:G135"/>
    <mergeCell ref="E126:G126"/>
    <mergeCell ref="E127:G127"/>
    <mergeCell ref="E128:G128"/>
    <mergeCell ref="E129:G129"/>
    <mergeCell ref="E130:G130"/>
    <mergeCell ref="E121:G121"/>
    <mergeCell ref="E122:G122"/>
    <mergeCell ref="E123:G123"/>
    <mergeCell ref="E124:G124"/>
    <mergeCell ref="E125:G125"/>
    <mergeCell ref="E116:G116"/>
    <mergeCell ref="E117:G117"/>
    <mergeCell ref="E118:G118"/>
    <mergeCell ref="E119:G119"/>
    <mergeCell ref="E120:G120"/>
    <mergeCell ref="E111:G111"/>
    <mergeCell ref="E112:G112"/>
    <mergeCell ref="E113:G113"/>
    <mergeCell ref="E114:G114"/>
    <mergeCell ref="E115:G115"/>
    <mergeCell ref="E106:G106"/>
    <mergeCell ref="E107:G107"/>
    <mergeCell ref="E108:G108"/>
    <mergeCell ref="E109:G109"/>
    <mergeCell ref="E110:G110"/>
    <mergeCell ref="E88:G88"/>
    <mergeCell ref="E89:G89"/>
    <mergeCell ref="E90:G90"/>
    <mergeCell ref="E101:G101"/>
    <mergeCell ref="E102:G102"/>
    <mergeCell ref="E103:G103"/>
    <mergeCell ref="E104:G104"/>
    <mergeCell ref="E105:G105"/>
    <mergeCell ref="E96:G96"/>
    <mergeCell ref="E97:G97"/>
    <mergeCell ref="E98:G98"/>
    <mergeCell ref="E99:G99"/>
    <mergeCell ref="E100:G100"/>
    <mergeCell ref="E85:G85"/>
    <mergeCell ref="C3:G3"/>
    <mergeCell ref="C6:G6"/>
    <mergeCell ref="A169:L169"/>
    <mergeCell ref="E68:G68"/>
    <mergeCell ref="E69:G69"/>
    <mergeCell ref="E70:G70"/>
    <mergeCell ref="E71:G71"/>
    <mergeCell ref="E72:G72"/>
    <mergeCell ref="E73:G73"/>
    <mergeCell ref="E74:G74"/>
    <mergeCell ref="E75:G75"/>
    <mergeCell ref="E76:G76"/>
    <mergeCell ref="E77:G77"/>
    <mergeCell ref="E78:G78"/>
    <mergeCell ref="E79:G79"/>
    <mergeCell ref="E80:G80"/>
    <mergeCell ref="E91:G91"/>
    <mergeCell ref="E92:G92"/>
    <mergeCell ref="E93:G93"/>
    <mergeCell ref="E94:G94"/>
    <mergeCell ref="E95:G95"/>
    <mergeCell ref="E86:G86"/>
    <mergeCell ref="E87:G87"/>
    <mergeCell ref="C4:G4"/>
    <mergeCell ref="C5:G5"/>
    <mergeCell ref="C7:G7"/>
    <mergeCell ref="C8:G8"/>
    <mergeCell ref="C9:G9"/>
    <mergeCell ref="E81:G81"/>
    <mergeCell ref="E82:G82"/>
    <mergeCell ref="E83:G83"/>
    <mergeCell ref="E84:G84"/>
  </mergeCells>
  <dataValidations count="5">
    <dataValidation type="list" allowBlank="1" showInputMessage="1" showErrorMessage="1" sqref="C16" xr:uid="{00000000-0002-0000-0000-000000000000}">
      <formula1>$D$15:$D$21</formula1>
    </dataValidation>
    <dataValidation type="list" allowBlank="1" showInputMessage="1" showErrorMessage="1" sqref="C28" xr:uid="{00000000-0002-0000-0000-000001000000}">
      <formula1>$D$28:$D$29</formula1>
    </dataValidation>
    <dataValidation type="list" allowBlank="1" showInputMessage="1" showErrorMessage="1" sqref="C33" xr:uid="{00000000-0002-0000-0000-000002000000}">
      <formula1>$D$33:$D$42</formula1>
    </dataValidation>
    <dataValidation type="list" allowBlank="1" showInputMessage="1" showErrorMessage="1" sqref="C44 C59" xr:uid="{00000000-0002-0000-0000-000003000000}">
      <formula1>$D$44:$D$48</formula1>
    </dataValidation>
    <dataValidation type="list" allowBlank="1" showInputMessage="1" showErrorMessage="1" sqref="C52" xr:uid="{00209AB1-0773-4417-86BC-7E3EA37E1B40}">
      <formula1>$D$33:$D$37</formula1>
    </dataValidation>
  </dataValidations>
  <printOptions horizontalCentered="1"/>
  <pageMargins left="0.7" right="0.7" top="0.75" bottom="0.75" header="0.3" footer="0.3"/>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4.9989318521683403E-2"/>
  </sheetPr>
  <dimension ref="A1:H89"/>
  <sheetViews>
    <sheetView topLeftCell="A2" workbookViewId="0">
      <selection activeCell="A3" sqref="A3"/>
    </sheetView>
  </sheetViews>
  <sheetFormatPr defaultColWidth="8.88671875" defaultRowHeight="14.4" x14ac:dyDescent="0.3"/>
  <cols>
    <col min="1" max="6" width="13" customWidth="1"/>
    <col min="7" max="7" width="13" style="7" customWidth="1"/>
    <col min="8" max="8" width="13" customWidth="1"/>
    <col min="260" max="260" width="15.44140625" customWidth="1"/>
    <col min="516" max="516" width="15.44140625" customWidth="1"/>
    <col min="772" max="772" width="15.44140625" customWidth="1"/>
    <col min="1028" max="1028" width="15.44140625" customWidth="1"/>
    <col min="1284" max="1284" width="15.44140625" customWidth="1"/>
    <col min="1540" max="1540" width="15.44140625" customWidth="1"/>
    <col min="1796" max="1796" width="15.44140625" customWidth="1"/>
    <col min="2052" max="2052" width="15.44140625" customWidth="1"/>
    <col min="2308" max="2308" width="15.44140625" customWidth="1"/>
    <col min="2564" max="2564" width="15.44140625" customWidth="1"/>
    <col min="2820" max="2820" width="15.44140625" customWidth="1"/>
    <col min="3076" max="3076" width="15.44140625" customWidth="1"/>
    <col min="3332" max="3332" width="15.44140625" customWidth="1"/>
    <col min="3588" max="3588" width="15.44140625" customWidth="1"/>
    <col min="3844" max="3844" width="15.44140625" customWidth="1"/>
    <col min="4100" max="4100" width="15.44140625" customWidth="1"/>
    <col min="4356" max="4356" width="15.44140625" customWidth="1"/>
    <col min="4612" max="4612" width="15.44140625" customWidth="1"/>
    <col min="4868" max="4868" width="15.44140625" customWidth="1"/>
    <col min="5124" max="5124" width="15.44140625" customWidth="1"/>
    <col min="5380" max="5380" width="15.44140625" customWidth="1"/>
    <col min="5636" max="5636" width="15.44140625" customWidth="1"/>
    <col min="5892" max="5892" width="15.44140625" customWidth="1"/>
    <col min="6148" max="6148" width="15.44140625" customWidth="1"/>
    <col min="6404" max="6404" width="15.44140625" customWidth="1"/>
    <col min="6660" max="6660" width="15.44140625" customWidth="1"/>
    <col min="6916" max="6916" width="15.44140625" customWidth="1"/>
    <col min="7172" max="7172" width="15.44140625" customWidth="1"/>
    <col min="7428" max="7428" width="15.44140625" customWidth="1"/>
    <col min="7684" max="7684" width="15.44140625" customWidth="1"/>
    <col min="7940" max="7940" width="15.44140625" customWidth="1"/>
    <col min="8196" max="8196" width="15.44140625" customWidth="1"/>
    <col min="8452" max="8452" width="15.44140625" customWidth="1"/>
    <col min="8708" max="8708" width="15.44140625" customWidth="1"/>
    <col min="8964" max="8964" width="15.44140625" customWidth="1"/>
    <col min="9220" max="9220" width="15.44140625" customWidth="1"/>
    <col min="9476" max="9476" width="15.44140625" customWidth="1"/>
    <col min="9732" max="9732" width="15.44140625" customWidth="1"/>
    <col min="9988" max="9988" width="15.44140625" customWidth="1"/>
    <col min="10244" max="10244" width="15.44140625" customWidth="1"/>
    <col min="10500" max="10500" width="15.44140625" customWidth="1"/>
    <col min="10756" max="10756" width="15.44140625" customWidth="1"/>
    <col min="11012" max="11012" width="15.44140625" customWidth="1"/>
    <col min="11268" max="11268" width="15.44140625" customWidth="1"/>
    <col min="11524" max="11524" width="15.44140625" customWidth="1"/>
    <col min="11780" max="11780" width="15.44140625" customWidth="1"/>
    <col min="12036" max="12036" width="15.44140625" customWidth="1"/>
    <col min="12292" max="12292" width="15.44140625" customWidth="1"/>
    <col min="12548" max="12548" width="15.44140625" customWidth="1"/>
    <col min="12804" max="12804" width="15.44140625" customWidth="1"/>
    <col min="13060" max="13060" width="15.44140625" customWidth="1"/>
    <col min="13316" max="13316" width="15.44140625" customWidth="1"/>
    <col min="13572" max="13572" width="15.44140625" customWidth="1"/>
    <col min="13828" max="13828" width="15.44140625" customWidth="1"/>
    <col min="14084" max="14084" width="15.44140625" customWidth="1"/>
    <col min="14340" max="14340" width="15.44140625" customWidth="1"/>
    <col min="14596" max="14596" width="15.44140625" customWidth="1"/>
    <col min="14852" max="14852" width="15.44140625" customWidth="1"/>
    <col min="15108" max="15108" width="15.44140625" customWidth="1"/>
    <col min="15364" max="15364" width="15.44140625" customWidth="1"/>
    <col min="15620" max="15620" width="15.44140625" customWidth="1"/>
    <col min="15876" max="15876" width="15.44140625" customWidth="1"/>
    <col min="16132" max="16132" width="15.44140625" customWidth="1"/>
  </cols>
  <sheetData>
    <row r="1" spans="1:8" ht="24" x14ac:dyDescent="0.3">
      <c r="A1" s="13" t="s">
        <v>201</v>
      </c>
      <c r="B1" s="14"/>
      <c r="C1" s="14"/>
      <c r="D1" s="14"/>
      <c r="E1" s="14"/>
      <c r="F1" s="14"/>
      <c r="G1" s="15"/>
      <c r="H1" s="14"/>
    </row>
    <row r="2" spans="1:8" ht="24" x14ac:dyDescent="0.3">
      <c r="A2" s="13" t="s">
        <v>92</v>
      </c>
      <c r="B2" s="13" t="s">
        <v>200</v>
      </c>
      <c r="C2" s="13" t="s">
        <v>202</v>
      </c>
      <c r="D2" s="13" t="s">
        <v>203</v>
      </c>
      <c r="E2" s="13"/>
      <c r="F2" s="13" t="s">
        <v>200</v>
      </c>
      <c r="G2" s="16" t="s">
        <v>204</v>
      </c>
      <c r="H2" s="14"/>
    </row>
    <row r="3" spans="1:8" ht="24" x14ac:dyDescent="0.3">
      <c r="A3" s="17">
        <v>16</v>
      </c>
      <c r="B3" s="17">
        <v>1</v>
      </c>
      <c r="C3" s="14" t="s">
        <v>205</v>
      </c>
      <c r="D3" s="14">
        <v>0</v>
      </c>
      <c r="E3" s="14"/>
      <c r="F3" s="14">
        <v>1</v>
      </c>
      <c r="G3" s="15">
        <v>0</v>
      </c>
      <c r="H3" s="18" t="s">
        <v>206</v>
      </c>
    </row>
    <row r="4" spans="1:8" ht="60" x14ac:dyDescent="0.3">
      <c r="A4" s="17">
        <v>17</v>
      </c>
      <c r="B4" s="17">
        <v>1</v>
      </c>
      <c r="C4" s="14" t="s">
        <v>205</v>
      </c>
      <c r="D4" s="14">
        <v>0</v>
      </c>
      <c r="E4" s="14"/>
      <c r="F4" s="14">
        <v>2</v>
      </c>
      <c r="G4" s="15">
        <v>0.35</v>
      </c>
      <c r="H4" s="18" t="s">
        <v>207</v>
      </c>
    </row>
    <row r="5" spans="1:8" ht="60" x14ac:dyDescent="0.3">
      <c r="A5" s="14">
        <v>18</v>
      </c>
      <c r="B5" s="14">
        <v>1</v>
      </c>
      <c r="C5" s="14" t="s">
        <v>205</v>
      </c>
      <c r="D5" s="14">
        <v>0</v>
      </c>
      <c r="E5" s="14"/>
      <c r="F5" s="14">
        <v>3</v>
      </c>
      <c r="G5" s="15">
        <v>0.6</v>
      </c>
      <c r="H5" s="18" t="s">
        <v>208</v>
      </c>
    </row>
    <row r="6" spans="1:8" ht="60" x14ac:dyDescent="0.3">
      <c r="A6" s="14">
        <v>19</v>
      </c>
      <c r="B6" s="14">
        <v>1</v>
      </c>
      <c r="C6" s="14" t="s">
        <v>205</v>
      </c>
      <c r="D6" s="14">
        <v>0</v>
      </c>
      <c r="E6" s="14"/>
      <c r="F6" s="14">
        <v>4</v>
      </c>
      <c r="G6" s="15">
        <v>0.75</v>
      </c>
      <c r="H6" s="18" t="s">
        <v>209</v>
      </c>
    </row>
    <row r="7" spans="1:8" x14ac:dyDescent="0.3">
      <c r="A7" s="14">
        <v>20</v>
      </c>
      <c r="B7" s="14">
        <v>1</v>
      </c>
      <c r="C7" s="14" t="s">
        <v>205</v>
      </c>
      <c r="D7" s="14">
        <v>0</v>
      </c>
      <c r="E7" s="14"/>
      <c r="F7" s="14"/>
      <c r="G7" s="15"/>
      <c r="H7" s="14"/>
    </row>
    <row r="8" spans="1:8" x14ac:dyDescent="0.3">
      <c r="A8" s="14">
        <v>21</v>
      </c>
      <c r="B8" s="14">
        <v>1</v>
      </c>
      <c r="C8" s="14" t="s">
        <v>205</v>
      </c>
      <c r="D8" s="14">
        <v>0</v>
      </c>
      <c r="E8" s="14"/>
      <c r="F8" s="14"/>
      <c r="G8" s="15"/>
      <c r="H8" s="14"/>
    </row>
    <row r="9" spans="1:8" x14ac:dyDescent="0.3">
      <c r="A9" s="14">
        <v>22</v>
      </c>
      <c r="B9" s="14">
        <v>1</v>
      </c>
      <c r="C9" s="14" t="s">
        <v>205</v>
      </c>
      <c r="D9" s="14">
        <v>0</v>
      </c>
      <c r="E9" s="14"/>
      <c r="F9" s="14"/>
      <c r="G9" s="15"/>
      <c r="H9" s="14"/>
    </row>
    <row r="10" spans="1:8" x14ac:dyDescent="0.3">
      <c r="A10" s="14">
        <v>23</v>
      </c>
      <c r="B10" s="14">
        <v>1</v>
      </c>
      <c r="C10" s="14" t="s">
        <v>205</v>
      </c>
      <c r="D10" s="14">
        <v>0</v>
      </c>
      <c r="E10" s="14"/>
      <c r="F10" s="14"/>
      <c r="G10" s="15"/>
      <c r="H10" s="14"/>
    </row>
    <row r="11" spans="1:8" x14ac:dyDescent="0.3">
      <c r="A11" s="14">
        <v>24</v>
      </c>
      <c r="B11" s="14">
        <v>1</v>
      </c>
      <c r="C11" s="14" t="s">
        <v>205</v>
      </c>
      <c r="D11" s="14">
        <v>0</v>
      </c>
      <c r="E11" s="14"/>
      <c r="F11" s="14"/>
      <c r="G11" s="15"/>
      <c r="H11" s="14"/>
    </row>
    <row r="12" spans="1:8" x14ac:dyDescent="0.3">
      <c r="A12" s="14">
        <v>25</v>
      </c>
      <c r="B12" s="14">
        <v>1</v>
      </c>
      <c r="C12" s="14" t="s">
        <v>205</v>
      </c>
      <c r="D12" s="14">
        <v>0</v>
      </c>
      <c r="E12" s="14"/>
      <c r="F12" s="14"/>
      <c r="G12" s="15"/>
      <c r="H12" s="14"/>
    </row>
    <row r="13" spans="1:8" x14ac:dyDescent="0.3">
      <c r="A13" s="14">
        <v>26</v>
      </c>
      <c r="B13" s="14">
        <v>1</v>
      </c>
      <c r="C13" s="14" t="s">
        <v>205</v>
      </c>
      <c r="D13" s="14">
        <v>0</v>
      </c>
      <c r="E13" s="14"/>
      <c r="F13" s="14"/>
      <c r="G13" s="15"/>
      <c r="H13" s="14"/>
    </row>
    <row r="14" spans="1:8" x14ac:dyDescent="0.3">
      <c r="A14" s="14">
        <v>27</v>
      </c>
      <c r="B14" s="14">
        <v>1</v>
      </c>
      <c r="C14" s="14" t="s">
        <v>205</v>
      </c>
      <c r="D14" s="14">
        <v>0</v>
      </c>
      <c r="E14" s="14"/>
      <c r="F14" s="14"/>
      <c r="G14" s="15"/>
      <c r="H14" s="14"/>
    </row>
    <row r="15" spans="1:8" x14ac:dyDescent="0.3">
      <c r="A15" s="14">
        <v>28</v>
      </c>
      <c r="B15" s="14">
        <v>1</v>
      </c>
      <c r="C15" s="14" t="s">
        <v>205</v>
      </c>
      <c r="D15" s="14">
        <v>0</v>
      </c>
      <c r="E15" s="14"/>
      <c r="F15" s="14"/>
      <c r="G15" s="15"/>
      <c r="H15" s="14"/>
    </row>
    <row r="16" spans="1:8" x14ac:dyDescent="0.3">
      <c r="A16" s="14">
        <v>29</v>
      </c>
      <c r="B16" s="14">
        <v>1</v>
      </c>
      <c r="C16" s="14" t="s">
        <v>205</v>
      </c>
      <c r="D16" s="14">
        <v>0</v>
      </c>
      <c r="E16" s="14"/>
      <c r="F16" s="14"/>
      <c r="G16" s="15"/>
      <c r="H16" s="14"/>
    </row>
    <row r="17" spans="1:8" x14ac:dyDescent="0.3">
      <c r="A17" s="14">
        <v>30</v>
      </c>
      <c r="B17" s="14">
        <v>1</v>
      </c>
      <c r="C17" s="14" t="s">
        <v>205</v>
      </c>
      <c r="D17" s="14">
        <v>0</v>
      </c>
      <c r="E17" s="14"/>
      <c r="F17" s="14"/>
      <c r="G17" s="15"/>
      <c r="H17" s="14"/>
    </row>
    <row r="18" spans="1:8" x14ac:dyDescent="0.3">
      <c r="A18" s="14">
        <v>31</v>
      </c>
      <c r="B18" s="14">
        <v>1</v>
      </c>
      <c r="C18" s="14" t="s">
        <v>205</v>
      </c>
      <c r="D18" s="14">
        <v>0</v>
      </c>
      <c r="E18" s="14"/>
      <c r="F18" s="14"/>
      <c r="G18" s="15"/>
      <c r="H18" s="14"/>
    </row>
    <row r="19" spans="1:8" x14ac:dyDescent="0.3">
      <c r="A19" s="14">
        <v>32</v>
      </c>
      <c r="B19" s="14">
        <v>1</v>
      </c>
      <c r="C19" s="14" t="s">
        <v>205</v>
      </c>
      <c r="D19" s="14">
        <v>0</v>
      </c>
      <c r="E19" s="14"/>
      <c r="F19" s="14"/>
      <c r="G19" s="15"/>
      <c r="H19" s="14"/>
    </row>
    <row r="20" spans="1:8" x14ac:dyDescent="0.3">
      <c r="A20" s="14">
        <v>33</v>
      </c>
      <c r="B20" s="14">
        <v>1</v>
      </c>
      <c r="C20" s="14" t="s">
        <v>205</v>
      </c>
      <c r="D20" s="14">
        <v>0</v>
      </c>
      <c r="E20" s="14"/>
      <c r="F20" s="14"/>
      <c r="G20" s="15"/>
      <c r="H20" s="14"/>
    </row>
    <row r="21" spans="1:8" x14ac:dyDescent="0.3">
      <c r="A21" s="14">
        <v>34</v>
      </c>
      <c r="B21" s="14">
        <v>1</v>
      </c>
      <c r="C21" s="14" t="s">
        <v>205</v>
      </c>
      <c r="D21" s="14">
        <v>0</v>
      </c>
      <c r="E21" s="14"/>
      <c r="F21" s="14"/>
      <c r="G21" s="15"/>
      <c r="H21" s="14"/>
    </row>
    <row r="22" spans="1:8" x14ac:dyDescent="0.3">
      <c r="A22" s="14">
        <v>35</v>
      </c>
      <c r="B22" s="14">
        <v>1</v>
      </c>
      <c r="C22" s="14" t="s">
        <v>205</v>
      </c>
      <c r="D22" s="14">
        <v>0</v>
      </c>
      <c r="E22" s="14"/>
      <c r="F22" s="14"/>
      <c r="G22" s="15"/>
      <c r="H22" s="14"/>
    </row>
    <row r="23" spans="1:8" x14ac:dyDescent="0.3">
      <c r="A23" s="14">
        <v>36</v>
      </c>
      <c r="B23" s="14">
        <v>1</v>
      </c>
      <c r="C23" s="14" t="s">
        <v>205</v>
      </c>
      <c r="D23" s="14">
        <v>0</v>
      </c>
      <c r="E23" s="14"/>
      <c r="F23" s="14"/>
      <c r="G23" s="15"/>
      <c r="H23" s="14"/>
    </row>
    <row r="24" spans="1:8" x14ac:dyDescent="0.3">
      <c r="A24" s="14">
        <v>37</v>
      </c>
      <c r="B24" s="14">
        <v>1</v>
      </c>
      <c r="C24" s="14" t="s">
        <v>205</v>
      </c>
      <c r="D24" s="14">
        <v>0</v>
      </c>
      <c r="E24" s="14"/>
      <c r="F24" s="14"/>
      <c r="G24" s="15"/>
      <c r="H24" s="14"/>
    </row>
    <row r="25" spans="1:8" x14ac:dyDescent="0.3">
      <c r="A25" s="14">
        <v>38</v>
      </c>
      <c r="B25" s="14">
        <v>1</v>
      </c>
      <c r="C25" s="14" t="s">
        <v>205</v>
      </c>
      <c r="D25" s="14">
        <v>0</v>
      </c>
      <c r="E25" s="14"/>
      <c r="F25" s="14"/>
      <c r="G25" s="15"/>
      <c r="H25" s="14"/>
    </row>
    <row r="26" spans="1:8" x14ac:dyDescent="0.3">
      <c r="A26" s="14">
        <v>39</v>
      </c>
      <c r="B26" s="14">
        <v>1</v>
      </c>
      <c r="C26" s="14" t="s">
        <v>205</v>
      </c>
      <c r="D26" s="14">
        <v>0</v>
      </c>
      <c r="E26" s="14"/>
      <c r="F26" s="14"/>
      <c r="G26" s="15"/>
      <c r="H26" s="14"/>
    </row>
    <row r="27" spans="1:8" x14ac:dyDescent="0.3">
      <c r="A27" s="14">
        <v>40</v>
      </c>
      <c r="B27" s="14">
        <v>1</v>
      </c>
      <c r="C27" s="14" t="s">
        <v>205</v>
      </c>
      <c r="D27" s="14">
        <v>0</v>
      </c>
      <c r="E27" s="14"/>
      <c r="F27" s="14"/>
      <c r="G27" s="15"/>
      <c r="H27" s="14"/>
    </row>
    <row r="28" spans="1:8" x14ac:dyDescent="0.3">
      <c r="A28" s="14">
        <v>41</v>
      </c>
      <c r="B28" s="14">
        <v>1</v>
      </c>
      <c r="C28" s="14" t="s">
        <v>205</v>
      </c>
      <c r="D28" s="14">
        <v>0</v>
      </c>
      <c r="E28" s="14"/>
      <c r="F28" s="14"/>
      <c r="G28" s="15"/>
      <c r="H28" s="14"/>
    </row>
    <row r="29" spans="1:8" x14ac:dyDescent="0.3">
      <c r="A29" s="14">
        <v>42</v>
      </c>
      <c r="B29" s="14">
        <v>1</v>
      </c>
      <c r="C29" s="14" t="s">
        <v>205</v>
      </c>
      <c r="D29" s="14">
        <v>0</v>
      </c>
      <c r="E29" s="14"/>
      <c r="F29" s="14"/>
      <c r="G29" s="15"/>
      <c r="H29" s="14"/>
    </row>
    <row r="30" spans="1:8" x14ac:dyDescent="0.3">
      <c r="A30" s="14">
        <v>43</v>
      </c>
      <c r="B30" s="14">
        <v>1</v>
      </c>
      <c r="C30" s="14" t="s">
        <v>205</v>
      </c>
      <c r="D30" s="14">
        <v>0</v>
      </c>
      <c r="E30" s="14"/>
      <c r="F30" s="14"/>
      <c r="G30" s="15"/>
      <c r="H30" s="14"/>
    </row>
    <row r="31" spans="1:8" x14ac:dyDescent="0.3">
      <c r="A31" s="14">
        <v>44</v>
      </c>
      <c r="B31" s="14">
        <v>1</v>
      </c>
      <c r="C31" s="14" t="s">
        <v>205</v>
      </c>
      <c r="D31" s="14">
        <v>0</v>
      </c>
      <c r="E31" s="14"/>
      <c r="F31" s="14"/>
      <c r="G31" s="15"/>
      <c r="H31" s="14"/>
    </row>
    <row r="32" spans="1:8" x14ac:dyDescent="0.3">
      <c r="A32" s="14">
        <v>45</v>
      </c>
      <c r="B32" s="14">
        <v>1</v>
      </c>
      <c r="C32" s="14" t="s">
        <v>205</v>
      </c>
      <c r="D32" s="14">
        <v>0</v>
      </c>
      <c r="E32" s="14"/>
      <c r="F32" s="14"/>
      <c r="G32" s="15"/>
      <c r="H32" s="14"/>
    </row>
    <row r="33" spans="1:8" x14ac:dyDescent="0.3">
      <c r="A33" s="14">
        <v>46</v>
      </c>
      <c r="B33" s="14">
        <v>1</v>
      </c>
      <c r="C33" s="14" t="s">
        <v>205</v>
      </c>
      <c r="D33" s="14">
        <v>0</v>
      </c>
      <c r="E33" s="14"/>
      <c r="F33" s="14"/>
      <c r="G33" s="15"/>
      <c r="H33" s="14"/>
    </row>
    <row r="34" spans="1:8" x14ac:dyDescent="0.3">
      <c r="A34" s="14">
        <v>47</v>
      </c>
      <c r="B34" s="14">
        <v>1</v>
      </c>
      <c r="C34" s="14" t="s">
        <v>205</v>
      </c>
      <c r="D34" s="14">
        <v>0</v>
      </c>
      <c r="E34" s="14"/>
      <c r="F34" s="14"/>
      <c r="G34" s="15"/>
      <c r="H34" s="14"/>
    </row>
    <row r="35" spans="1:8" x14ac:dyDescent="0.3">
      <c r="A35" s="14">
        <v>48</v>
      </c>
      <c r="B35" s="14">
        <v>1</v>
      </c>
      <c r="C35" s="14" t="s">
        <v>205</v>
      </c>
      <c r="D35" s="14">
        <v>0</v>
      </c>
      <c r="E35" s="14"/>
      <c r="F35" s="14"/>
      <c r="G35" s="15"/>
      <c r="H35" s="14"/>
    </row>
    <row r="36" spans="1:8" x14ac:dyDescent="0.3">
      <c r="A36" s="14">
        <v>49</v>
      </c>
      <c r="B36" s="14">
        <v>1</v>
      </c>
      <c r="C36" s="14" t="s">
        <v>205</v>
      </c>
      <c r="D36" s="14">
        <v>0</v>
      </c>
      <c r="E36" s="14"/>
      <c r="F36" s="14"/>
      <c r="G36" s="15"/>
      <c r="H36" s="14"/>
    </row>
    <row r="37" spans="1:8" x14ac:dyDescent="0.3">
      <c r="A37" s="14">
        <v>50</v>
      </c>
      <c r="B37" s="14">
        <v>1</v>
      </c>
      <c r="C37" s="14" t="s">
        <v>205</v>
      </c>
      <c r="D37" s="14">
        <v>0</v>
      </c>
      <c r="E37" s="14"/>
      <c r="F37" s="14"/>
      <c r="G37" s="15"/>
      <c r="H37" s="14"/>
    </row>
    <row r="38" spans="1:8" x14ac:dyDescent="0.3">
      <c r="A38" s="14">
        <v>51</v>
      </c>
      <c r="B38" s="14">
        <v>1</v>
      </c>
      <c r="C38" s="14" t="s">
        <v>205</v>
      </c>
      <c r="D38" s="14">
        <v>0</v>
      </c>
      <c r="E38" s="14"/>
      <c r="F38" s="14"/>
      <c r="G38" s="15"/>
      <c r="H38" s="14"/>
    </row>
    <row r="39" spans="1:8" x14ac:dyDescent="0.3">
      <c r="A39" s="14">
        <v>52</v>
      </c>
      <c r="B39" s="14">
        <v>1</v>
      </c>
      <c r="C39" s="14" t="s">
        <v>205</v>
      </c>
      <c r="D39" s="14">
        <v>0</v>
      </c>
      <c r="E39" s="14"/>
      <c r="F39" s="14"/>
      <c r="G39" s="15"/>
      <c r="H39" s="14"/>
    </row>
    <row r="40" spans="1:8" x14ac:dyDescent="0.3">
      <c r="A40" s="14">
        <v>53</v>
      </c>
      <c r="B40" s="14">
        <v>1</v>
      </c>
      <c r="C40" s="14" t="s">
        <v>205</v>
      </c>
      <c r="D40" s="14">
        <v>0</v>
      </c>
      <c r="E40" s="14"/>
      <c r="F40" s="14"/>
      <c r="G40" s="15"/>
      <c r="H40" s="14"/>
    </row>
    <row r="41" spans="1:8" x14ac:dyDescent="0.3">
      <c r="A41" s="14">
        <v>54</v>
      </c>
      <c r="B41" s="14">
        <v>1</v>
      </c>
      <c r="C41" s="14" t="s">
        <v>205</v>
      </c>
      <c r="D41" s="14">
        <v>0</v>
      </c>
      <c r="E41" s="14"/>
      <c r="F41" s="14"/>
      <c r="G41" s="15"/>
      <c r="H41" s="14"/>
    </row>
    <row r="42" spans="1:8" x14ac:dyDescent="0.3">
      <c r="A42" s="14">
        <v>55</v>
      </c>
      <c r="B42" s="14">
        <v>1</v>
      </c>
      <c r="C42" s="14" t="s">
        <v>205</v>
      </c>
      <c r="D42" s="14">
        <v>0</v>
      </c>
      <c r="E42" s="14"/>
      <c r="F42" s="14"/>
      <c r="G42" s="15"/>
      <c r="H42" s="14"/>
    </row>
    <row r="43" spans="1:8" x14ac:dyDescent="0.3">
      <c r="A43" s="14">
        <v>56</v>
      </c>
      <c r="B43" s="14">
        <v>1</v>
      </c>
      <c r="C43" s="14" t="s">
        <v>205</v>
      </c>
      <c r="D43" s="14">
        <v>0</v>
      </c>
      <c r="E43" s="14"/>
      <c r="F43" s="14"/>
      <c r="G43" s="15"/>
      <c r="H43" s="14"/>
    </row>
    <row r="44" spans="1:8" x14ac:dyDescent="0.3">
      <c r="A44" s="14">
        <v>57</v>
      </c>
      <c r="B44" s="14">
        <v>1</v>
      </c>
      <c r="C44" s="14" t="s">
        <v>205</v>
      </c>
      <c r="D44" s="14">
        <v>0</v>
      </c>
      <c r="E44" s="14"/>
      <c r="F44" s="14"/>
      <c r="G44" s="15"/>
      <c r="H44" s="14"/>
    </row>
    <row r="45" spans="1:8" x14ac:dyDescent="0.3">
      <c r="A45" s="14">
        <v>58</v>
      </c>
      <c r="B45" s="14">
        <v>1</v>
      </c>
      <c r="C45" s="14" t="s">
        <v>205</v>
      </c>
      <c r="D45" s="14">
        <v>0</v>
      </c>
      <c r="E45" s="14"/>
      <c r="F45" s="14"/>
      <c r="G45" s="15"/>
      <c r="H45" s="14"/>
    </row>
    <row r="46" spans="1:8" x14ac:dyDescent="0.3">
      <c r="A46" s="14">
        <v>59</v>
      </c>
      <c r="B46" s="14">
        <v>1</v>
      </c>
      <c r="C46" s="14" t="s">
        <v>205</v>
      </c>
      <c r="D46" s="14">
        <v>0</v>
      </c>
      <c r="E46" s="14"/>
      <c r="F46" s="14"/>
      <c r="G46" s="15"/>
      <c r="H46" s="14"/>
    </row>
    <row r="47" spans="1:8" x14ac:dyDescent="0.3">
      <c r="A47" s="14">
        <v>60</v>
      </c>
      <c r="B47" s="14">
        <v>1</v>
      </c>
      <c r="C47" s="14" t="s">
        <v>205</v>
      </c>
      <c r="D47" s="14">
        <v>0</v>
      </c>
      <c r="E47" s="14"/>
      <c r="F47" s="14"/>
      <c r="G47" s="15"/>
      <c r="H47" s="14"/>
    </row>
    <row r="48" spans="1:8" x14ac:dyDescent="0.3">
      <c r="A48" s="14">
        <v>61</v>
      </c>
      <c r="B48" s="14">
        <v>1</v>
      </c>
      <c r="C48" s="14" t="s">
        <v>205</v>
      </c>
      <c r="D48" s="14">
        <v>0</v>
      </c>
      <c r="E48" s="14"/>
      <c r="F48" s="14"/>
      <c r="G48" s="15"/>
      <c r="H48" s="14"/>
    </row>
    <row r="49" spans="1:8" x14ac:dyDescent="0.3">
      <c r="A49" s="14">
        <v>62</v>
      </c>
      <c r="B49" s="14">
        <v>1</v>
      </c>
      <c r="C49" s="14" t="s">
        <v>205</v>
      </c>
      <c r="D49" s="14">
        <v>0</v>
      </c>
      <c r="E49" s="14"/>
      <c r="F49" s="14"/>
      <c r="G49" s="15"/>
      <c r="H49" s="14"/>
    </row>
    <row r="50" spans="1:8" x14ac:dyDescent="0.3">
      <c r="A50" s="14">
        <v>63</v>
      </c>
      <c r="B50" s="14">
        <v>1</v>
      </c>
      <c r="C50" s="14" t="s">
        <v>205</v>
      </c>
      <c r="D50" s="14">
        <v>0</v>
      </c>
      <c r="E50" s="14"/>
      <c r="F50" s="14"/>
      <c r="G50" s="15"/>
      <c r="H50" s="14"/>
    </row>
    <row r="51" spans="1:8" x14ac:dyDescent="0.3">
      <c r="A51" s="14">
        <v>64</v>
      </c>
      <c r="B51" s="14">
        <v>1</v>
      </c>
      <c r="C51" s="14" t="s">
        <v>205</v>
      </c>
      <c r="D51" s="14">
        <v>0</v>
      </c>
      <c r="E51" s="14"/>
      <c r="F51" s="14"/>
      <c r="G51" s="15"/>
      <c r="H51" s="14"/>
    </row>
    <row r="52" spans="1:8" x14ac:dyDescent="0.3">
      <c r="A52" s="14">
        <v>65</v>
      </c>
      <c r="B52" s="14">
        <v>2</v>
      </c>
      <c r="C52" s="14" t="s">
        <v>168</v>
      </c>
      <c r="D52" s="14">
        <v>0.35</v>
      </c>
      <c r="E52" s="14"/>
      <c r="F52" s="14"/>
      <c r="G52" s="15"/>
      <c r="H52" s="14"/>
    </row>
    <row r="53" spans="1:8" x14ac:dyDescent="0.3">
      <c r="A53" s="14">
        <v>66</v>
      </c>
      <c r="B53" s="14">
        <v>2</v>
      </c>
      <c r="C53" s="14" t="s">
        <v>168</v>
      </c>
      <c r="D53" s="14">
        <v>0.35</v>
      </c>
      <c r="E53" s="14"/>
      <c r="F53" s="14"/>
      <c r="G53" s="15"/>
      <c r="H53" s="14"/>
    </row>
    <row r="54" spans="1:8" x14ac:dyDescent="0.3">
      <c r="A54" s="14">
        <v>67</v>
      </c>
      <c r="B54" s="14">
        <v>2</v>
      </c>
      <c r="C54" s="14" t="s">
        <v>168</v>
      </c>
      <c r="D54" s="14">
        <v>0.35</v>
      </c>
      <c r="E54" s="14"/>
      <c r="F54" s="14"/>
      <c r="G54" s="15"/>
      <c r="H54" s="14"/>
    </row>
    <row r="55" spans="1:8" x14ac:dyDescent="0.3">
      <c r="A55" s="14">
        <v>68</v>
      </c>
      <c r="B55" s="14">
        <v>2</v>
      </c>
      <c r="C55" s="14" t="s">
        <v>168</v>
      </c>
      <c r="D55" s="14">
        <v>0.35</v>
      </c>
      <c r="E55" s="14"/>
      <c r="F55" s="14"/>
      <c r="G55" s="15"/>
      <c r="H55" s="14"/>
    </row>
    <row r="56" spans="1:8" x14ac:dyDescent="0.3">
      <c r="A56" s="14">
        <v>69</v>
      </c>
      <c r="B56" s="14">
        <v>2</v>
      </c>
      <c r="C56" s="14" t="s">
        <v>168</v>
      </c>
      <c r="D56" s="14">
        <v>0.35</v>
      </c>
      <c r="E56" s="14"/>
      <c r="F56" s="14"/>
      <c r="G56" s="15"/>
      <c r="H56" s="14"/>
    </row>
    <row r="57" spans="1:8" x14ac:dyDescent="0.3">
      <c r="A57" s="14">
        <v>70</v>
      </c>
      <c r="B57" s="14">
        <v>3</v>
      </c>
      <c r="C57" s="14" t="s">
        <v>210</v>
      </c>
      <c r="D57" s="14">
        <v>0.6</v>
      </c>
      <c r="E57" s="14"/>
      <c r="F57" s="14"/>
      <c r="G57" s="15"/>
      <c r="H57" s="14"/>
    </row>
    <row r="58" spans="1:8" x14ac:dyDescent="0.3">
      <c r="A58" s="14">
        <v>71</v>
      </c>
      <c r="B58" s="14">
        <v>3</v>
      </c>
      <c r="C58" s="14" t="s">
        <v>210</v>
      </c>
      <c r="D58" s="14">
        <v>0.6</v>
      </c>
      <c r="E58" s="14"/>
      <c r="F58" s="14"/>
      <c r="G58" s="15"/>
      <c r="H58" s="14"/>
    </row>
    <row r="59" spans="1:8" x14ac:dyDescent="0.3">
      <c r="A59" s="14">
        <v>72</v>
      </c>
      <c r="B59" s="14">
        <v>3</v>
      </c>
      <c r="C59" s="14" t="s">
        <v>210</v>
      </c>
      <c r="D59" s="14">
        <v>0.6</v>
      </c>
      <c r="E59" s="14"/>
      <c r="F59" s="14"/>
      <c r="G59" s="15"/>
      <c r="H59" s="14"/>
    </row>
    <row r="60" spans="1:8" x14ac:dyDescent="0.3">
      <c r="A60" s="14">
        <v>73</v>
      </c>
      <c r="B60" s="14">
        <v>3</v>
      </c>
      <c r="C60" s="14" t="s">
        <v>210</v>
      </c>
      <c r="D60" s="14">
        <v>0.6</v>
      </c>
      <c r="E60" s="14"/>
      <c r="F60" s="14"/>
      <c r="G60" s="15"/>
      <c r="H60" s="14"/>
    </row>
    <row r="61" spans="1:8" x14ac:dyDescent="0.3">
      <c r="A61" s="14">
        <v>74</v>
      </c>
      <c r="B61" s="14">
        <v>3</v>
      </c>
      <c r="C61" s="14" t="s">
        <v>210</v>
      </c>
      <c r="D61" s="14">
        <v>0.6</v>
      </c>
      <c r="E61" s="14"/>
      <c r="F61" s="14"/>
      <c r="G61" s="15"/>
      <c r="H61" s="14"/>
    </row>
    <row r="62" spans="1:8" x14ac:dyDescent="0.3">
      <c r="A62" s="14">
        <v>75</v>
      </c>
      <c r="B62" s="14">
        <v>4</v>
      </c>
      <c r="C62" s="14" t="s">
        <v>211</v>
      </c>
      <c r="D62" s="14">
        <v>0.75</v>
      </c>
      <c r="E62" s="14"/>
      <c r="F62" s="14"/>
      <c r="G62" s="15"/>
      <c r="H62" s="14"/>
    </row>
    <row r="63" spans="1:8" x14ac:dyDescent="0.3">
      <c r="A63" s="14">
        <v>76</v>
      </c>
      <c r="B63" s="14">
        <v>4</v>
      </c>
      <c r="C63" s="14" t="s">
        <v>211</v>
      </c>
      <c r="D63" s="14">
        <v>0.75</v>
      </c>
      <c r="E63" s="14"/>
      <c r="F63" s="14"/>
      <c r="G63" s="15"/>
      <c r="H63" s="14"/>
    </row>
    <row r="64" spans="1:8" x14ac:dyDescent="0.3">
      <c r="A64" s="14">
        <v>77</v>
      </c>
      <c r="B64" s="14">
        <v>4</v>
      </c>
      <c r="C64" s="14" t="s">
        <v>211</v>
      </c>
      <c r="D64" s="14">
        <v>0.75</v>
      </c>
      <c r="E64" s="14"/>
      <c r="F64" s="14"/>
      <c r="G64" s="15"/>
      <c r="H64" s="14"/>
    </row>
    <row r="65" spans="1:8" x14ac:dyDescent="0.3">
      <c r="A65" s="14">
        <v>78</v>
      </c>
      <c r="B65" s="14">
        <v>4</v>
      </c>
      <c r="C65" s="14" t="s">
        <v>211</v>
      </c>
      <c r="D65" s="14">
        <v>0.75</v>
      </c>
      <c r="E65" s="14"/>
      <c r="F65" s="14"/>
      <c r="G65" s="15"/>
      <c r="H65" s="14"/>
    </row>
    <row r="66" spans="1:8" x14ac:dyDescent="0.3">
      <c r="A66" s="14">
        <v>79</v>
      </c>
      <c r="B66" s="14">
        <v>4</v>
      </c>
      <c r="C66" s="14" t="s">
        <v>211</v>
      </c>
      <c r="D66" s="14">
        <v>0.75</v>
      </c>
      <c r="E66" s="14"/>
      <c r="F66" s="14"/>
      <c r="G66" s="15"/>
      <c r="H66" s="14"/>
    </row>
    <row r="67" spans="1:8" x14ac:dyDescent="0.3">
      <c r="A67" s="14">
        <v>80</v>
      </c>
      <c r="B67" s="14">
        <v>4</v>
      </c>
      <c r="C67" s="14" t="s">
        <v>211</v>
      </c>
      <c r="D67" s="14">
        <v>0.75</v>
      </c>
      <c r="E67" s="14"/>
      <c r="F67" s="14"/>
      <c r="G67" s="15"/>
      <c r="H67" s="14"/>
    </row>
    <row r="68" spans="1:8" x14ac:dyDescent="0.3">
      <c r="A68" s="14">
        <v>81</v>
      </c>
      <c r="B68" s="14">
        <v>4</v>
      </c>
      <c r="C68" s="14" t="s">
        <v>211</v>
      </c>
      <c r="D68" s="14">
        <v>0.75</v>
      </c>
      <c r="E68" s="14"/>
      <c r="F68" s="14"/>
      <c r="G68" s="15"/>
      <c r="H68" s="14"/>
    </row>
    <row r="69" spans="1:8" x14ac:dyDescent="0.3">
      <c r="A69" s="14">
        <v>82</v>
      </c>
      <c r="B69" s="14">
        <v>4</v>
      </c>
      <c r="C69" s="14" t="s">
        <v>211</v>
      </c>
      <c r="D69" s="14">
        <v>0.75</v>
      </c>
      <c r="E69" s="14"/>
      <c r="F69" s="14"/>
      <c r="G69" s="15"/>
      <c r="H69" s="14"/>
    </row>
    <row r="70" spans="1:8" x14ac:dyDescent="0.3">
      <c r="A70" s="14">
        <v>83</v>
      </c>
      <c r="B70" s="14">
        <v>4</v>
      </c>
      <c r="C70" s="14" t="s">
        <v>211</v>
      </c>
      <c r="D70" s="14">
        <v>0.75</v>
      </c>
      <c r="E70" s="14"/>
      <c r="F70" s="14"/>
      <c r="G70" s="15"/>
      <c r="H70" s="14"/>
    </row>
    <row r="71" spans="1:8" x14ac:dyDescent="0.3">
      <c r="A71" s="14">
        <v>84</v>
      </c>
      <c r="B71" s="14">
        <v>4</v>
      </c>
      <c r="C71" s="14" t="s">
        <v>211</v>
      </c>
      <c r="D71" s="14">
        <v>0.75</v>
      </c>
      <c r="E71" s="14"/>
      <c r="F71" s="14"/>
      <c r="G71" s="15"/>
      <c r="H71" s="14"/>
    </row>
    <row r="72" spans="1:8" x14ac:dyDescent="0.3">
      <c r="A72" s="14">
        <v>85</v>
      </c>
      <c r="B72" s="14">
        <v>4</v>
      </c>
      <c r="C72" s="14" t="s">
        <v>211</v>
      </c>
      <c r="D72" s="14">
        <v>0.75</v>
      </c>
      <c r="E72" s="14"/>
      <c r="F72" s="14"/>
      <c r="G72" s="15"/>
      <c r="H72" s="14"/>
    </row>
    <row r="73" spans="1:8" x14ac:dyDescent="0.3">
      <c r="A73" s="14">
        <v>86</v>
      </c>
      <c r="B73" s="14">
        <v>4</v>
      </c>
      <c r="C73" s="14" t="s">
        <v>211</v>
      </c>
      <c r="D73" s="14">
        <v>0.75</v>
      </c>
      <c r="E73" s="14"/>
      <c r="F73" s="14"/>
      <c r="G73" s="15"/>
      <c r="H73" s="14"/>
    </row>
    <row r="74" spans="1:8" x14ac:dyDescent="0.3">
      <c r="A74" s="14">
        <v>87</v>
      </c>
      <c r="B74" s="14">
        <v>4</v>
      </c>
      <c r="C74" s="14" t="s">
        <v>211</v>
      </c>
      <c r="D74" s="14">
        <v>0.75</v>
      </c>
      <c r="E74" s="14"/>
      <c r="F74" s="14"/>
      <c r="G74" s="15"/>
      <c r="H74" s="14"/>
    </row>
    <row r="75" spans="1:8" x14ac:dyDescent="0.3">
      <c r="A75" s="14">
        <v>88</v>
      </c>
      <c r="B75" s="14">
        <v>4</v>
      </c>
      <c r="C75" s="14" t="s">
        <v>211</v>
      </c>
      <c r="D75" s="14">
        <v>0.75</v>
      </c>
      <c r="E75" s="14"/>
      <c r="F75" s="14"/>
      <c r="G75" s="15"/>
      <c r="H75" s="14"/>
    </row>
    <row r="76" spans="1:8" x14ac:dyDescent="0.3">
      <c r="A76" s="14">
        <v>89</v>
      </c>
      <c r="B76" s="14">
        <v>4</v>
      </c>
      <c r="C76" s="14" t="s">
        <v>211</v>
      </c>
      <c r="D76" s="14">
        <v>0.75</v>
      </c>
      <c r="E76" s="14"/>
      <c r="F76" s="14"/>
      <c r="G76" s="15"/>
      <c r="H76" s="14"/>
    </row>
    <row r="77" spans="1:8" x14ac:dyDescent="0.3">
      <c r="A77" s="14">
        <v>90</v>
      </c>
      <c r="B77" s="14">
        <v>4</v>
      </c>
      <c r="C77" s="14" t="s">
        <v>211</v>
      </c>
      <c r="D77" s="14">
        <v>0.75</v>
      </c>
      <c r="E77" s="14"/>
      <c r="F77" s="14"/>
      <c r="G77" s="15"/>
      <c r="H77" s="14"/>
    </row>
    <row r="78" spans="1:8" x14ac:dyDescent="0.3">
      <c r="A78" s="14">
        <v>91</v>
      </c>
      <c r="B78" s="14">
        <v>4</v>
      </c>
      <c r="C78" s="14" t="s">
        <v>211</v>
      </c>
      <c r="D78" s="14">
        <v>0.75</v>
      </c>
      <c r="E78" s="14"/>
      <c r="F78" s="14"/>
      <c r="G78" s="15"/>
      <c r="H78" s="14"/>
    </row>
    <row r="79" spans="1:8" x14ac:dyDescent="0.3">
      <c r="A79" s="14">
        <v>92</v>
      </c>
      <c r="B79" s="14">
        <v>4</v>
      </c>
      <c r="C79" s="14" t="s">
        <v>211</v>
      </c>
      <c r="D79" s="14">
        <v>0.75</v>
      </c>
      <c r="E79" s="14"/>
      <c r="F79" s="14"/>
      <c r="G79" s="15"/>
      <c r="H79" s="14"/>
    </row>
    <row r="80" spans="1:8" x14ac:dyDescent="0.3">
      <c r="A80" s="14">
        <v>93</v>
      </c>
      <c r="B80" s="14">
        <v>4</v>
      </c>
      <c r="C80" s="14" t="s">
        <v>211</v>
      </c>
      <c r="D80" s="14">
        <v>0.75</v>
      </c>
      <c r="E80" s="14"/>
      <c r="F80" s="14"/>
      <c r="G80" s="15"/>
      <c r="H80" s="14"/>
    </row>
    <row r="81" spans="1:8" x14ac:dyDescent="0.3">
      <c r="A81" s="14">
        <v>94</v>
      </c>
      <c r="B81" s="14">
        <v>4</v>
      </c>
      <c r="C81" s="14" t="s">
        <v>211</v>
      </c>
      <c r="D81" s="14">
        <v>0.75</v>
      </c>
      <c r="E81" s="14"/>
      <c r="F81" s="14"/>
      <c r="G81" s="15"/>
      <c r="H81" s="14"/>
    </row>
    <row r="82" spans="1:8" x14ac:dyDescent="0.3">
      <c r="A82" s="14">
        <v>95</v>
      </c>
      <c r="B82" s="14">
        <v>4</v>
      </c>
      <c r="C82" s="14" t="s">
        <v>211</v>
      </c>
      <c r="D82" s="14">
        <v>0.75</v>
      </c>
      <c r="E82" s="14"/>
      <c r="F82" s="14"/>
      <c r="G82" s="15"/>
      <c r="H82" s="14"/>
    </row>
    <row r="83" spans="1:8" x14ac:dyDescent="0.3">
      <c r="A83" s="14">
        <v>96</v>
      </c>
      <c r="B83" s="14">
        <v>4</v>
      </c>
      <c r="C83" s="14" t="s">
        <v>211</v>
      </c>
      <c r="D83" s="14">
        <v>0.75</v>
      </c>
      <c r="E83" s="14"/>
      <c r="F83" s="14"/>
      <c r="G83" s="15"/>
      <c r="H83" s="14"/>
    </row>
    <row r="84" spans="1:8" x14ac:dyDescent="0.3">
      <c r="A84" s="14">
        <v>97</v>
      </c>
      <c r="B84" s="14">
        <v>4</v>
      </c>
      <c r="C84" s="14" t="s">
        <v>211</v>
      </c>
      <c r="D84" s="14">
        <v>0.75</v>
      </c>
      <c r="E84" s="14"/>
      <c r="F84" s="14"/>
      <c r="G84" s="15"/>
      <c r="H84" s="14"/>
    </row>
    <row r="85" spans="1:8" x14ac:dyDescent="0.3">
      <c r="A85" s="14">
        <v>98</v>
      </c>
      <c r="B85" s="14">
        <v>4</v>
      </c>
      <c r="C85" s="14" t="s">
        <v>211</v>
      </c>
      <c r="D85" s="14">
        <v>0.75</v>
      </c>
      <c r="E85" s="14"/>
      <c r="F85" s="14"/>
      <c r="G85" s="15"/>
      <c r="H85" s="14"/>
    </row>
    <row r="86" spans="1:8" x14ac:dyDescent="0.3">
      <c r="A86" s="14">
        <v>99</v>
      </c>
      <c r="B86" s="14">
        <v>4</v>
      </c>
      <c r="C86" s="14" t="s">
        <v>211</v>
      </c>
      <c r="D86" s="14">
        <v>0.75</v>
      </c>
      <c r="E86" s="14"/>
      <c r="F86" s="14"/>
      <c r="G86" s="15"/>
      <c r="H86" s="14"/>
    </row>
    <row r="87" spans="1:8" x14ac:dyDescent="0.3">
      <c r="A87" s="14"/>
      <c r="B87" s="14"/>
      <c r="C87" s="14"/>
      <c r="D87" s="14"/>
      <c r="E87" s="14"/>
      <c r="F87" s="14"/>
      <c r="G87" s="15"/>
      <c r="H87" s="14"/>
    </row>
    <row r="88" spans="1:8" x14ac:dyDescent="0.3">
      <c r="A88" s="14"/>
      <c r="B88" s="14"/>
      <c r="C88" s="14"/>
      <c r="D88" s="14"/>
      <c r="E88" s="14"/>
      <c r="F88" s="14"/>
      <c r="G88" s="15"/>
      <c r="H88" s="14"/>
    </row>
    <row r="89" spans="1:8" ht="24" x14ac:dyDescent="0.3">
      <c r="A89" s="14" t="s">
        <v>155</v>
      </c>
      <c r="B89" s="14"/>
      <c r="C89" s="14"/>
      <c r="D89" s="14"/>
      <c r="E89" s="14"/>
      <c r="F89" s="14"/>
      <c r="G89" s="15"/>
      <c r="H89" s="14"/>
    </row>
  </sheetData>
  <printOptions horizontalCentered="1"/>
  <pageMargins left="0.7" right="0.7" top="0.75" bottom="0.75" header="0.3" footer="0.3"/>
  <pageSetup orientation="landscape"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4.9989318521683403E-2"/>
  </sheetPr>
  <dimension ref="A1:O37"/>
  <sheetViews>
    <sheetView workbookViewId="0">
      <selection activeCell="C3" sqref="C3:M3"/>
    </sheetView>
  </sheetViews>
  <sheetFormatPr defaultColWidth="8.44140625" defaultRowHeight="13.8" x14ac:dyDescent="0.3"/>
  <cols>
    <col min="1" max="14" width="8.33203125" style="3" customWidth="1"/>
    <col min="15" max="256" width="8.44140625" style="3"/>
    <col min="257" max="257" width="32.5546875" style="3" customWidth="1"/>
    <col min="258" max="512" width="8.44140625" style="3"/>
    <col min="513" max="513" width="32.5546875" style="3" customWidth="1"/>
    <col min="514" max="768" width="8.44140625" style="3"/>
    <col min="769" max="769" width="32.5546875" style="3" customWidth="1"/>
    <col min="770" max="1024" width="8.44140625" style="3"/>
    <col min="1025" max="1025" width="32.5546875" style="3" customWidth="1"/>
    <col min="1026" max="1280" width="8.44140625" style="3"/>
    <col min="1281" max="1281" width="32.5546875" style="3" customWidth="1"/>
    <col min="1282" max="1536" width="8.44140625" style="3"/>
    <col min="1537" max="1537" width="32.5546875" style="3" customWidth="1"/>
    <col min="1538" max="1792" width="8.44140625" style="3"/>
    <col min="1793" max="1793" width="32.5546875" style="3" customWidth="1"/>
    <col min="1794" max="2048" width="8.44140625" style="3"/>
    <col min="2049" max="2049" width="32.5546875" style="3" customWidth="1"/>
    <col min="2050" max="2304" width="8.44140625" style="3"/>
    <col min="2305" max="2305" width="32.5546875" style="3" customWidth="1"/>
    <col min="2306" max="2560" width="8.44140625" style="3"/>
    <col min="2561" max="2561" width="32.5546875" style="3" customWidth="1"/>
    <col min="2562" max="2816" width="8.44140625" style="3"/>
    <col min="2817" max="2817" width="32.5546875" style="3" customWidth="1"/>
    <col min="2818" max="3072" width="8.44140625" style="3"/>
    <col min="3073" max="3073" width="32.5546875" style="3" customWidth="1"/>
    <col min="3074" max="3328" width="8.44140625" style="3"/>
    <col min="3329" max="3329" width="32.5546875" style="3" customWidth="1"/>
    <col min="3330" max="3584" width="8.44140625" style="3"/>
    <col min="3585" max="3585" width="32.5546875" style="3" customWidth="1"/>
    <col min="3586" max="3840" width="8.44140625" style="3"/>
    <col min="3841" max="3841" width="32.5546875" style="3" customWidth="1"/>
    <col min="3842" max="4096" width="8.44140625" style="3"/>
    <col min="4097" max="4097" width="32.5546875" style="3" customWidth="1"/>
    <col min="4098" max="4352" width="8.44140625" style="3"/>
    <col min="4353" max="4353" width="32.5546875" style="3" customWidth="1"/>
    <col min="4354" max="4608" width="8.44140625" style="3"/>
    <col min="4609" max="4609" width="32.5546875" style="3" customWidth="1"/>
    <col min="4610" max="4864" width="8.44140625" style="3"/>
    <col min="4865" max="4865" width="32.5546875" style="3" customWidth="1"/>
    <col min="4866" max="5120" width="8.44140625" style="3"/>
    <col min="5121" max="5121" width="32.5546875" style="3" customWidth="1"/>
    <col min="5122" max="5376" width="8.44140625" style="3"/>
    <col min="5377" max="5377" width="32.5546875" style="3" customWidth="1"/>
    <col min="5378" max="5632" width="8.44140625" style="3"/>
    <col min="5633" max="5633" width="32.5546875" style="3" customWidth="1"/>
    <col min="5634" max="5888" width="8.44140625" style="3"/>
    <col min="5889" max="5889" width="32.5546875" style="3" customWidth="1"/>
    <col min="5890" max="6144" width="8.44140625" style="3"/>
    <col min="6145" max="6145" width="32.5546875" style="3" customWidth="1"/>
    <col min="6146" max="6400" width="8.44140625" style="3"/>
    <col min="6401" max="6401" width="32.5546875" style="3" customWidth="1"/>
    <col min="6402" max="6656" width="8.44140625" style="3"/>
    <col min="6657" max="6657" width="32.5546875" style="3" customWidth="1"/>
    <col min="6658" max="6912" width="8.44140625" style="3"/>
    <col min="6913" max="6913" width="32.5546875" style="3" customWidth="1"/>
    <col min="6914" max="7168" width="8.44140625" style="3"/>
    <col min="7169" max="7169" width="32.5546875" style="3" customWidth="1"/>
    <col min="7170" max="7424" width="8.44140625" style="3"/>
    <col min="7425" max="7425" width="32.5546875" style="3" customWidth="1"/>
    <col min="7426" max="7680" width="8.44140625" style="3"/>
    <col min="7681" max="7681" width="32.5546875" style="3" customWidth="1"/>
    <col min="7682" max="7936" width="8.44140625" style="3"/>
    <col min="7937" max="7937" width="32.5546875" style="3" customWidth="1"/>
    <col min="7938" max="8192" width="8.44140625" style="3"/>
    <col min="8193" max="8193" width="32.5546875" style="3" customWidth="1"/>
    <col min="8194" max="8448" width="8.44140625" style="3"/>
    <col min="8449" max="8449" width="32.5546875" style="3" customWidth="1"/>
    <col min="8450" max="8704" width="8.44140625" style="3"/>
    <col min="8705" max="8705" width="32.5546875" style="3" customWidth="1"/>
    <col min="8706" max="8960" width="8.44140625" style="3"/>
    <col min="8961" max="8961" width="32.5546875" style="3" customWidth="1"/>
    <col min="8962" max="9216" width="8.44140625" style="3"/>
    <col min="9217" max="9217" width="32.5546875" style="3" customWidth="1"/>
    <col min="9218" max="9472" width="8.44140625" style="3"/>
    <col min="9473" max="9473" width="32.5546875" style="3" customWidth="1"/>
    <col min="9474" max="9728" width="8.44140625" style="3"/>
    <col min="9729" max="9729" width="32.5546875" style="3" customWidth="1"/>
    <col min="9730" max="9984" width="8.44140625" style="3"/>
    <col min="9985" max="9985" width="32.5546875" style="3" customWidth="1"/>
    <col min="9986" max="10240" width="8.44140625" style="3"/>
    <col min="10241" max="10241" width="32.5546875" style="3" customWidth="1"/>
    <col min="10242" max="10496" width="8.44140625" style="3"/>
    <col min="10497" max="10497" width="32.5546875" style="3" customWidth="1"/>
    <col min="10498" max="10752" width="8.44140625" style="3"/>
    <col min="10753" max="10753" width="32.5546875" style="3" customWidth="1"/>
    <col min="10754" max="11008" width="8.44140625" style="3"/>
    <col min="11009" max="11009" width="32.5546875" style="3" customWidth="1"/>
    <col min="11010" max="11264" width="8.44140625" style="3"/>
    <col min="11265" max="11265" width="32.5546875" style="3" customWidth="1"/>
    <col min="11266" max="11520" width="8.44140625" style="3"/>
    <col min="11521" max="11521" width="32.5546875" style="3" customWidth="1"/>
    <col min="11522" max="11776" width="8.44140625" style="3"/>
    <col min="11777" max="11777" width="32.5546875" style="3" customWidth="1"/>
    <col min="11778" max="12032" width="8.44140625" style="3"/>
    <col min="12033" max="12033" width="32.5546875" style="3" customWidth="1"/>
    <col min="12034" max="12288" width="8.44140625" style="3"/>
    <col min="12289" max="12289" width="32.5546875" style="3" customWidth="1"/>
    <col min="12290" max="12544" width="8.44140625" style="3"/>
    <col min="12545" max="12545" width="32.5546875" style="3" customWidth="1"/>
    <col min="12546" max="12800" width="8.44140625" style="3"/>
    <col min="12801" max="12801" width="32.5546875" style="3" customWidth="1"/>
    <col min="12802" max="13056" width="8.44140625" style="3"/>
    <col min="13057" max="13057" width="32.5546875" style="3" customWidth="1"/>
    <col min="13058" max="13312" width="8.44140625" style="3"/>
    <col min="13313" max="13313" width="32.5546875" style="3" customWidth="1"/>
    <col min="13314" max="13568" width="8.44140625" style="3"/>
    <col min="13569" max="13569" width="32.5546875" style="3" customWidth="1"/>
    <col min="13570" max="13824" width="8.44140625" style="3"/>
    <col min="13825" max="13825" width="32.5546875" style="3" customWidth="1"/>
    <col min="13826" max="14080" width="8.44140625" style="3"/>
    <col min="14081" max="14081" width="32.5546875" style="3" customWidth="1"/>
    <col min="14082" max="14336" width="8.44140625" style="3"/>
    <col min="14337" max="14337" width="32.5546875" style="3" customWidth="1"/>
    <col min="14338" max="14592" width="8.44140625" style="3"/>
    <col min="14593" max="14593" width="32.5546875" style="3" customWidth="1"/>
    <col min="14594" max="14848" width="8.44140625" style="3"/>
    <col min="14849" max="14849" width="32.5546875" style="3" customWidth="1"/>
    <col min="14850" max="15104" width="8.44140625" style="3"/>
    <col min="15105" max="15105" width="32.5546875" style="3" customWidth="1"/>
    <col min="15106" max="15360" width="8.44140625" style="3"/>
    <col min="15361" max="15361" width="32.5546875" style="3" customWidth="1"/>
    <col min="15362" max="15616" width="8.44140625" style="3"/>
    <col min="15617" max="15617" width="32.5546875" style="3" customWidth="1"/>
    <col min="15618" max="15872" width="8.44140625" style="3"/>
    <col min="15873" max="15873" width="32.5546875" style="3" customWidth="1"/>
    <col min="15874" max="16128" width="8.44140625" style="3"/>
    <col min="16129" max="16129" width="32.5546875" style="3" customWidth="1"/>
    <col min="16130" max="16384" width="8.44140625" style="3"/>
  </cols>
  <sheetData>
    <row r="1" spans="1:15" ht="15" customHeight="1" x14ac:dyDescent="0.3">
      <c r="A1" s="5"/>
    </row>
    <row r="2" spans="1:15" ht="15" customHeight="1" thickBot="1" x14ac:dyDescent="0.35"/>
    <row r="3" spans="1:15" ht="14.4" thickBot="1" x14ac:dyDescent="0.35">
      <c r="A3" s="36"/>
      <c r="B3" s="36"/>
      <c r="C3" s="343">
        <v>0.122</v>
      </c>
      <c r="D3" s="344">
        <v>0.14299999999999999</v>
      </c>
      <c r="E3" s="344">
        <v>0.16400000000000001</v>
      </c>
      <c r="F3" s="344">
        <v>0.23899999999999999</v>
      </c>
      <c r="G3" s="344">
        <v>0.36599999999999999</v>
      </c>
      <c r="H3" s="344">
        <v>0.67300000000000004</v>
      </c>
      <c r="I3" s="344">
        <v>1.0649999999999999</v>
      </c>
      <c r="J3" s="344">
        <v>1.2989999999999999</v>
      </c>
      <c r="K3" s="355">
        <v>2.21</v>
      </c>
      <c r="L3" s="355">
        <v>5.157</v>
      </c>
      <c r="M3" s="355">
        <v>19.488</v>
      </c>
      <c r="N3" s="36"/>
    </row>
    <row r="4" spans="1:15" x14ac:dyDescent="0.3">
      <c r="A4" s="36"/>
      <c r="B4" s="36" t="s">
        <v>92</v>
      </c>
      <c r="C4" s="36" t="s">
        <v>178</v>
      </c>
      <c r="D4" s="36" t="s">
        <v>161</v>
      </c>
      <c r="E4" s="36" t="s">
        <v>162</v>
      </c>
      <c r="F4" s="36" t="s">
        <v>163</v>
      </c>
      <c r="G4" s="36" t="s">
        <v>164</v>
      </c>
      <c r="H4" s="36" t="s">
        <v>165</v>
      </c>
      <c r="I4" s="36" t="s">
        <v>166</v>
      </c>
      <c r="J4" s="36" t="s">
        <v>167</v>
      </c>
      <c r="K4" s="36" t="s">
        <v>168</v>
      </c>
      <c r="L4" s="36" t="s">
        <v>210</v>
      </c>
      <c r="M4" s="36" t="s">
        <v>212</v>
      </c>
      <c r="N4" s="36"/>
    </row>
    <row r="5" spans="1:15" x14ac:dyDescent="0.3">
      <c r="A5" s="36"/>
      <c r="B5" s="50">
        <v>10000</v>
      </c>
      <c r="C5" s="51">
        <f t="shared" ref="C5:M20" si="0">(C$3*$B5)/1000</f>
        <v>1.22</v>
      </c>
      <c r="D5" s="51">
        <f t="shared" si="0"/>
        <v>1.4299999999999997</v>
      </c>
      <c r="E5" s="51">
        <f t="shared" si="0"/>
        <v>1.64</v>
      </c>
      <c r="F5" s="51">
        <f t="shared" si="0"/>
        <v>2.39</v>
      </c>
      <c r="G5" s="51">
        <f t="shared" si="0"/>
        <v>3.66</v>
      </c>
      <c r="H5" s="51">
        <f t="shared" si="0"/>
        <v>6.73</v>
      </c>
      <c r="I5" s="51">
        <f t="shared" si="0"/>
        <v>10.65</v>
      </c>
      <c r="J5" s="51">
        <f t="shared" si="0"/>
        <v>12.99</v>
      </c>
      <c r="K5" s="51">
        <f>(K$3*$B5)/1000</f>
        <v>22.1</v>
      </c>
      <c r="L5" s="51">
        <f>(L$3*$B5)/1000</f>
        <v>51.57</v>
      </c>
      <c r="M5" s="51">
        <f>(M$3*$B5)/1000</f>
        <v>194.88</v>
      </c>
      <c r="N5" s="36"/>
      <c r="O5" s="6"/>
    </row>
    <row r="6" spans="1:15" x14ac:dyDescent="0.3">
      <c r="A6" s="36"/>
      <c r="B6" s="50">
        <v>20000</v>
      </c>
      <c r="C6" s="51">
        <f t="shared" si="0"/>
        <v>2.44</v>
      </c>
      <c r="D6" s="51">
        <f t="shared" si="0"/>
        <v>2.8599999999999994</v>
      </c>
      <c r="E6" s="51">
        <f t="shared" si="0"/>
        <v>3.28</v>
      </c>
      <c r="F6" s="51">
        <f t="shared" si="0"/>
        <v>4.78</v>
      </c>
      <c r="G6" s="51">
        <f t="shared" si="0"/>
        <v>7.32</v>
      </c>
      <c r="H6" s="51">
        <f t="shared" si="0"/>
        <v>13.46</v>
      </c>
      <c r="I6" s="51">
        <f t="shared" si="0"/>
        <v>21.3</v>
      </c>
      <c r="J6" s="51">
        <f t="shared" si="0"/>
        <v>25.98</v>
      </c>
      <c r="K6" s="51">
        <f t="shared" si="0"/>
        <v>44.2</v>
      </c>
      <c r="L6" s="51">
        <f t="shared" si="0"/>
        <v>103.14</v>
      </c>
      <c r="M6" s="51">
        <f t="shared" si="0"/>
        <v>389.76</v>
      </c>
      <c r="N6" s="36"/>
    </row>
    <row r="7" spans="1:15" x14ac:dyDescent="0.3">
      <c r="A7" s="36"/>
      <c r="B7" s="50">
        <v>30000</v>
      </c>
      <c r="C7" s="51">
        <f t="shared" si="0"/>
        <v>3.66</v>
      </c>
      <c r="D7" s="51">
        <f t="shared" si="0"/>
        <v>4.29</v>
      </c>
      <c r="E7" s="51">
        <f t="shared" si="0"/>
        <v>4.92</v>
      </c>
      <c r="F7" s="51">
        <f t="shared" si="0"/>
        <v>7.17</v>
      </c>
      <c r="G7" s="51">
        <f t="shared" si="0"/>
        <v>10.98</v>
      </c>
      <c r="H7" s="51">
        <f t="shared" si="0"/>
        <v>20.190000000000001</v>
      </c>
      <c r="I7" s="51">
        <f t="shared" si="0"/>
        <v>31.95</v>
      </c>
      <c r="J7" s="51">
        <f t="shared" si="0"/>
        <v>38.97</v>
      </c>
      <c r="K7" s="51">
        <f t="shared" si="0"/>
        <v>66.3</v>
      </c>
      <c r="L7" s="51">
        <f t="shared" si="0"/>
        <v>154.71</v>
      </c>
      <c r="M7" s="51">
        <f t="shared" si="0"/>
        <v>584.64</v>
      </c>
      <c r="N7" s="36"/>
    </row>
    <row r="8" spans="1:15" x14ac:dyDescent="0.3">
      <c r="A8" s="36"/>
      <c r="B8" s="50">
        <v>40000</v>
      </c>
      <c r="C8" s="51">
        <f t="shared" si="0"/>
        <v>4.88</v>
      </c>
      <c r="D8" s="51">
        <f t="shared" si="0"/>
        <v>5.7199999999999989</v>
      </c>
      <c r="E8" s="51">
        <f t="shared" si="0"/>
        <v>6.56</v>
      </c>
      <c r="F8" s="51">
        <f t="shared" si="0"/>
        <v>9.56</v>
      </c>
      <c r="G8" s="51">
        <f t="shared" si="0"/>
        <v>14.64</v>
      </c>
      <c r="H8" s="51">
        <f t="shared" si="0"/>
        <v>26.92</v>
      </c>
      <c r="I8" s="51">
        <f t="shared" si="0"/>
        <v>42.6</v>
      </c>
      <c r="J8" s="51">
        <f t="shared" si="0"/>
        <v>51.96</v>
      </c>
      <c r="K8" s="51">
        <f t="shared" si="0"/>
        <v>88.4</v>
      </c>
      <c r="L8" s="51">
        <f t="shared" si="0"/>
        <v>206.28</v>
      </c>
      <c r="M8" s="51">
        <f t="shared" si="0"/>
        <v>779.52</v>
      </c>
      <c r="N8" s="36"/>
    </row>
    <row r="9" spans="1:15" x14ac:dyDescent="0.3">
      <c r="A9" s="36"/>
      <c r="B9" s="50">
        <v>50000</v>
      </c>
      <c r="C9" s="51">
        <f t="shared" si="0"/>
        <v>6.1</v>
      </c>
      <c r="D9" s="51">
        <f t="shared" si="0"/>
        <v>7.1499999999999995</v>
      </c>
      <c r="E9" s="51">
        <f t="shared" si="0"/>
        <v>8.1999999999999993</v>
      </c>
      <c r="F9" s="51">
        <f t="shared" si="0"/>
        <v>11.95</v>
      </c>
      <c r="G9" s="51">
        <f t="shared" si="0"/>
        <v>18.3</v>
      </c>
      <c r="H9" s="51">
        <f t="shared" si="0"/>
        <v>33.65</v>
      </c>
      <c r="I9" s="51">
        <f t="shared" si="0"/>
        <v>53.25</v>
      </c>
      <c r="J9" s="51">
        <f t="shared" si="0"/>
        <v>64.95</v>
      </c>
      <c r="K9" s="51">
        <f t="shared" si="0"/>
        <v>110.5</v>
      </c>
      <c r="L9" s="51">
        <f t="shared" si="0"/>
        <v>257.85000000000002</v>
      </c>
      <c r="M9" s="51">
        <f t="shared" si="0"/>
        <v>974.4</v>
      </c>
      <c r="N9" s="36"/>
    </row>
    <row r="10" spans="1:15" x14ac:dyDescent="0.3">
      <c r="A10" s="36"/>
      <c r="B10" s="50">
        <v>60000</v>
      </c>
      <c r="C10" s="51">
        <f t="shared" si="0"/>
        <v>7.32</v>
      </c>
      <c r="D10" s="51">
        <f t="shared" si="0"/>
        <v>8.58</v>
      </c>
      <c r="E10" s="51">
        <f t="shared" si="0"/>
        <v>9.84</v>
      </c>
      <c r="F10" s="51">
        <f t="shared" si="0"/>
        <v>14.34</v>
      </c>
      <c r="G10" s="51">
        <f t="shared" si="0"/>
        <v>21.96</v>
      </c>
      <c r="H10" s="51">
        <f t="shared" si="0"/>
        <v>40.380000000000003</v>
      </c>
      <c r="I10" s="51">
        <f t="shared" si="0"/>
        <v>63.9</v>
      </c>
      <c r="J10" s="51">
        <f t="shared" si="0"/>
        <v>77.94</v>
      </c>
      <c r="K10" s="51">
        <f t="shared" si="0"/>
        <v>132.6</v>
      </c>
      <c r="L10" s="51">
        <f t="shared" si="0"/>
        <v>309.42</v>
      </c>
      <c r="M10" s="51">
        <f t="shared" si="0"/>
        <v>1169.28</v>
      </c>
      <c r="N10" s="36"/>
    </row>
    <row r="11" spans="1:15" x14ac:dyDescent="0.3">
      <c r="A11" s="36"/>
      <c r="B11" s="50">
        <v>70000</v>
      </c>
      <c r="C11" s="51">
        <f t="shared" si="0"/>
        <v>8.5399999999999991</v>
      </c>
      <c r="D11" s="51">
        <f t="shared" si="0"/>
        <v>10.01</v>
      </c>
      <c r="E11" s="51">
        <f t="shared" si="0"/>
        <v>11.48</v>
      </c>
      <c r="F11" s="51">
        <f t="shared" si="0"/>
        <v>16.73</v>
      </c>
      <c r="G11" s="51">
        <f t="shared" si="0"/>
        <v>25.62</v>
      </c>
      <c r="H11" s="51">
        <f t="shared" si="0"/>
        <v>47.11</v>
      </c>
      <c r="I11" s="51">
        <f t="shared" si="0"/>
        <v>74.55</v>
      </c>
      <c r="J11" s="51">
        <f t="shared" si="0"/>
        <v>90.93</v>
      </c>
      <c r="K11" s="51">
        <f t="shared" si="0"/>
        <v>154.69999999999999</v>
      </c>
      <c r="L11" s="51">
        <f t="shared" si="0"/>
        <v>360.99</v>
      </c>
      <c r="M11" s="51">
        <f t="shared" si="0"/>
        <v>1364.16</v>
      </c>
      <c r="N11" s="36"/>
    </row>
    <row r="12" spans="1:15" x14ac:dyDescent="0.3">
      <c r="A12" s="36"/>
      <c r="B12" s="50">
        <v>80000</v>
      </c>
      <c r="C12" s="51">
        <f t="shared" si="0"/>
        <v>9.76</v>
      </c>
      <c r="D12" s="51">
        <f t="shared" si="0"/>
        <v>11.439999999999998</v>
      </c>
      <c r="E12" s="51">
        <f t="shared" si="0"/>
        <v>13.12</v>
      </c>
      <c r="F12" s="51">
        <f t="shared" si="0"/>
        <v>19.12</v>
      </c>
      <c r="G12" s="51">
        <f t="shared" si="0"/>
        <v>29.28</v>
      </c>
      <c r="H12" s="51">
        <f t="shared" si="0"/>
        <v>53.84</v>
      </c>
      <c r="I12" s="51">
        <f t="shared" si="0"/>
        <v>85.2</v>
      </c>
      <c r="J12" s="51">
        <f t="shared" si="0"/>
        <v>103.92</v>
      </c>
      <c r="K12" s="51">
        <f t="shared" si="0"/>
        <v>176.8</v>
      </c>
      <c r="L12" s="51">
        <f t="shared" si="0"/>
        <v>412.56</v>
      </c>
      <c r="M12" s="51">
        <f t="shared" si="0"/>
        <v>1559.04</v>
      </c>
      <c r="N12" s="36"/>
    </row>
    <row r="13" spans="1:15" x14ac:dyDescent="0.3">
      <c r="A13" s="36"/>
      <c r="B13" s="50">
        <v>90000</v>
      </c>
      <c r="C13" s="51">
        <f t="shared" si="0"/>
        <v>10.98</v>
      </c>
      <c r="D13" s="51">
        <f t="shared" si="0"/>
        <v>12.869999999999997</v>
      </c>
      <c r="E13" s="51">
        <f t="shared" si="0"/>
        <v>14.76</v>
      </c>
      <c r="F13" s="51">
        <f t="shared" si="0"/>
        <v>21.51</v>
      </c>
      <c r="G13" s="51">
        <f t="shared" si="0"/>
        <v>32.94</v>
      </c>
      <c r="H13" s="51">
        <f t="shared" si="0"/>
        <v>60.570000000000007</v>
      </c>
      <c r="I13" s="51">
        <f t="shared" si="0"/>
        <v>95.85</v>
      </c>
      <c r="J13" s="51">
        <f t="shared" si="0"/>
        <v>116.91</v>
      </c>
      <c r="K13" s="51">
        <f t="shared" si="0"/>
        <v>198.9</v>
      </c>
      <c r="L13" s="51">
        <f t="shared" si="0"/>
        <v>464.13</v>
      </c>
      <c r="M13" s="51">
        <f t="shared" si="0"/>
        <v>1753.92</v>
      </c>
      <c r="N13" s="36"/>
    </row>
    <row r="14" spans="1:15" x14ac:dyDescent="0.3">
      <c r="A14" s="36"/>
      <c r="B14" s="50">
        <v>100000</v>
      </c>
      <c r="C14" s="51">
        <f t="shared" si="0"/>
        <v>12.2</v>
      </c>
      <c r="D14" s="51">
        <f t="shared" si="0"/>
        <v>14.299999999999999</v>
      </c>
      <c r="E14" s="51">
        <f t="shared" si="0"/>
        <v>16.399999999999999</v>
      </c>
      <c r="F14" s="51">
        <f t="shared" si="0"/>
        <v>23.9</v>
      </c>
      <c r="G14" s="51">
        <f t="shared" si="0"/>
        <v>36.6</v>
      </c>
      <c r="H14" s="51">
        <f t="shared" si="0"/>
        <v>67.3</v>
      </c>
      <c r="I14" s="51">
        <f t="shared" si="0"/>
        <v>106.5</v>
      </c>
      <c r="J14" s="51">
        <f t="shared" si="0"/>
        <v>129.9</v>
      </c>
      <c r="K14" s="51">
        <f t="shared" si="0"/>
        <v>221</v>
      </c>
      <c r="L14" s="51">
        <f t="shared" si="0"/>
        <v>515.70000000000005</v>
      </c>
      <c r="M14" s="51">
        <f t="shared" si="0"/>
        <v>1948.8</v>
      </c>
      <c r="N14" s="52"/>
    </row>
    <row r="15" spans="1:15" x14ac:dyDescent="0.3">
      <c r="A15" s="36"/>
      <c r="B15" s="50">
        <v>110000</v>
      </c>
      <c r="C15" s="51">
        <f t="shared" ref="C15:M30" si="1">(C$3*$B15)/1000</f>
        <v>13.42</v>
      </c>
      <c r="D15" s="51">
        <f t="shared" si="1"/>
        <v>15.729999999999999</v>
      </c>
      <c r="E15" s="51">
        <f t="shared" si="1"/>
        <v>18.04</v>
      </c>
      <c r="F15" s="51">
        <f t="shared" si="1"/>
        <v>26.29</v>
      </c>
      <c r="G15" s="51">
        <f t="shared" si="1"/>
        <v>40.26</v>
      </c>
      <c r="H15" s="51">
        <f t="shared" si="1"/>
        <v>74.03</v>
      </c>
      <c r="I15" s="51">
        <f t="shared" si="1"/>
        <v>117.15</v>
      </c>
      <c r="J15" s="51">
        <f t="shared" si="1"/>
        <v>142.88999999999999</v>
      </c>
      <c r="K15" s="51">
        <f t="shared" si="0"/>
        <v>243.1</v>
      </c>
      <c r="L15" s="51">
        <f t="shared" si="0"/>
        <v>567.27</v>
      </c>
      <c r="M15" s="51">
        <f t="shared" si="0"/>
        <v>2143.6799999999998</v>
      </c>
      <c r="N15" s="36"/>
    </row>
    <row r="16" spans="1:15" x14ac:dyDescent="0.3">
      <c r="A16" s="36"/>
      <c r="B16" s="50">
        <v>120000</v>
      </c>
      <c r="C16" s="51">
        <f t="shared" si="1"/>
        <v>14.64</v>
      </c>
      <c r="D16" s="51">
        <f t="shared" si="1"/>
        <v>17.16</v>
      </c>
      <c r="E16" s="51">
        <f t="shared" si="1"/>
        <v>19.68</v>
      </c>
      <c r="F16" s="51">
        <f t="shared" si="1"/>
        <v>28.68</v>
      </c>
      <c r="G16" s="51">
        <f t="shared" si="1"/>
        <v>43.92</v>
      </c>
      <c r="H16" s="51">
        <f t="shared" si="1"/>
        <v>80.760000000000005</v>
      </c>
      <c r="I16" s="51">
        <f t="shared" si="1"/>
        <v>127.8</v>
      </c>
      <c r="J16" s="51">
        <f t="shared" si="1"/>
        <v>155.88</v>
      </c>
      <c r="K16" s="51">
        <f t="shared" si="0"/>
        <v>265.2</v>
      </c>
      <c r="L16" s="51">
        <f t="shared" si="0"/>
        <v>618.84</v>
      </c>
      <c r="M16" s="51">
        <f t="shared" si="0"/>
        <v>2338.56</v>
      </c>
      <c r="N16" s="36"/>
    </row>
    <row r="17" spans="1:14" x14ac:dyDescent="0.3">
      <c r="A17" s="36"/>
      <c r="B17" s="50">
        <v>130000</v>
      </c>
      <c r="C17" s="51">
        <f t="shared" si="1"/>
        <v>15.86</v>
      </c>
      <c r="D17" s="51">
        <f t="shared" si="1"/>
        <v>18.59</v>
      </c>
      <c r="E17" s="51">
        <f t="shared" si="1"/>
        <v>21.32</v>
      </c>
      <c r="F17" s="51">
        <f t="shared" si="1"/>
        <v>31.07</v>
      </c>
      <c r="G17" s="51">
        <f t="shared" si="1"/>
        <v>47.58</v>
      </c>
      <c r="H17" s="51">
        <f t="shared" si="1"/>
        <v>87.49</v>
      </c>
      <c r="I17" s="51">
        <f t="shared" si="1"/>
        <v>138.44999999999999</v>
      </c>
      <c r="J17" s="51">
        <f t="shared" si="1"/>
        <v>168.87</v>
      </c>
      <c r="K17" s="51">
        <f t="shared" si="0"/>
        <v>287.3</v>
      </c>
      <c r="L17" s="51">
        <f t="shared" si="0"/>
        <v>670.41</v>
      </c>
      <c r="M17" s="51">
        <f t="shared" si="0"/>
        <v>2533.44</v>
      </c>
      <c r="N17" s="52"/>
    </row>
    <row r="18" spans="1:14" x14ac:dyDescent="0.3">
      <c r="A18" s="36"/>
      <c r="B18" s="50">
        <v>140000</v>
      </c>
      <c r="C18" s="51">
        <f t="shared" si="1"/>
        <v>17.079999999999998</v>
      </c>
      <c r="D18" s="51">
        <f t="shared" si="1"/>
        <v>20.02</v>
      </c>
      <c r="E18" s="51">
        <f t="shared" si="1"/>
        <v>22.96</v>
      </c>
      <c r="F18" s="51">
        <f t="shared" si="1"/>
        <v>33.46</v>
      </c>
      <c r="G18" s="51">
        <f t="shared" si="1"/>
        <v>51.24</v>
      </c>
      <c r="H18" s="51">
        <f t="shared" si="1"/>
        <v>94.22</v>
      </c>
      <c r="I18" s="51">
        <f t="shared" si="1"/>
        <v>149.1</v>
      </c>
      <c r="J18" s="51">
        <f t="shared" si="1"/>
        <v>181.86</v>
      </c>
      <c r="K18" s="51">
        <f t="shared" si="0"/>
        <v>309.39999999999998</v>
      </c>
      <c r="L18" s="51">
        <f t="shared" si="0"/>
        <v>721.98</v>
      </c>
      <c r="M18" s="51">
        <f t="shared" si="0"/>
        <v>2728.32</v>
      </c>
      <c r="N18" s="36"/>
    </row>
    <row r="19" spans="1:14" x14ac:dyDescent="0.3">
      <c r="A19" s="36"/>
      <c r="B19" s="50">
        <v>150000</v>
      </c>
      <c r="C19" s="51">
        <f t="shared" si="1"/>
        <v>18.3</v>
      </c>
      <c r="D19" s="51">
        <f t="shared" si="1"/>
        <v>21.45</v>
      </c>
      <c r="E19" s="51">
        <f t="shared" si="1"/>
        <v>24.6</v>
      </c>
      <c r="F19" s="51">
        <f t="shared" si="1"/>
        <v>35.85</v>
      </c>
      <c r="G19" s="51">
        <f t="shared" si="1"/>
        <v>54.9</v>
      </c>
      <c r="H19" s="51">
        <f t="shared" si="1"/>
        <v>100.95</v>
      </c>
      <c r="I19" s="51">
        <f t="shared" si="1"/>
        <v>159.75</v>
      </c>
      <c r="J19" s="51">
        <f t="shared" si="1"/>
        <v>194.85</v>
      </c>
      <c r="K19" s="51">
        <f t="shared" si="0"/>
        <v>331.5</v>
      </c>
      <c r="L19" s="51">
        <f t="shared" si="0"/>
        <v>773.55</v>
      </c>
      <c r="M19" s="51">
        <f t="shared" si="0"/>
        <v>2923.2</v>
      </c>
      <c r="N19" s="36"/>
    </row>
    <row r="20" spans="1:14" s="4" customFormat="1" x14ac:dyDescent="0.3">
      <c r="A20" s="401"/>
      <c r="B20" s="53">
        <v>160000</v>
      </c>
      <c r="C20" s="54">
        <f t="shared" si="1"/>
        <v>19.52</v>
      </c>
      <c r="D20" s="54">
        <f t="shared" si="1"/>
        <v>22.879999999999995</v>
      </c>
      <c r="E20" s="54">
        <f t="shared" si="1"/>
        <v>26.24</v>
      </c>
      <c r="F20" s="54">
        <f t="shared" si="1"/>
        <v>38.24</v>
      </c>
      <c r="G20" s="54">
        <f t="shared" si="1"/>
        <v>58.56</v>
      </c>
      <c r="H20" s="54">
        <f t="shared" si="1"/>
        <v>107.68</v>
      </c>
      <c r="I20" s="54">
        <f t="shared" si="1"/>
        <v>170.4</v>
      </c>
      <c r="J20" s="54">
        <f t="shared" si="1"/>
        <v>207.84</v>
      </c>
      <c r="K20" s="54">
        <f t="shared" si="0"/>
        <v>353.6</v>
      </c>
      <c r="L20" s="54">
        <f t="shared" si="0"/>
        <v>825.12</v>
      </c>
      <c r="M20" s="54">
        <f t="shared" si="0"/>
        <v>3118.08</v>
      </c>
      <c r="N20" s="55"/>
    </row>
    <row r="21" spans="1:14" s="4" customFormat="1" x14ac:dyDescent="0.3">
      <c r="A21" s="401"/>
      <c r="B21" s="53">
        <v>170000</v>
      </c>
      <c r="C21" s="54">
        <f t="shared" si="1"/>
        <v>20.74</v>
      </c>
      <c r="D21" s="54">
        <f t="shared" si="1"/>
        <v>24.309999999999995</v>
      </c>
      <c r="E21" s="54">
        <f t="shared" si="1"/>
        <v>27.88</v>
      </c>
      <c r="F21" s="54">
        <f t="shared" si="1"/>
        <v>40.630000000000003</v>
      </c>
      <c r="G21" s="54">
        <f t="shared" si="1"/>
        <v>62.22</v>
      </c>
      <c r="H21" s="54">
        <f t="shared" si="1"/>
        <v>114.41</v>
      </c>
      <c r="I21" s="54">
        <f t="shared" si="1"/>
        <v>181.05</v>
      </c>
      <c r="J21" s="54">
        <f t="shared" si="1"/>
        <v>220.83</v>
      </c>
      <c r="K21" s="54">
        <f t="shared" si="1"/>
        <v>375.7</v>
      </c>
      <c r="L21" s="54">
        <f t="shared" si="1"/>
        <v>876.69</v>
      </c>
      <c r="M21" s="54">
        <f t="shared" si="1"/>
        <v>3312.96</v>
      </c>
      <c r="N21" s="55"/>
    </row>
    <row r="22" spans="1:14" s="4" customFormat="1" x14ac:dyDescent="0.3">
      <c r="A22" s="401"/>
      <c r="B22" s="53">
        <v>180000</v>
      </c>
      <c r="C22" s="54">
        <f t="shared" si="1"/>
        <v>21.96</v>
      </c>
      <c r="D22" s="54">
        <f t="shared" si="1"/>
        <v>25.739999999999995</v>
      </c>
      <c r="E22" s="54">
        <f t="shared" si="1"/>
        <v>29.52</v>
      </c>
      <c r="F22" s="54">
        <f t="shared" si="1"/>
        <v>43.02</v>
      </c>
      <c r="G22" s="54">
        <f t="shared" si="1"/>
        <v>65.88</v>
      </c>
      <c r="H22" s="54">
        <f t="shared" si="1"/>
        <v>121.14000000000001</v>
      </c>
      <c r="I22" s="54">
        <f t="shared" si="1"/>
        <v>191.7</v>
      </c>
      <c r="J22" s="54">
        <f t="shared" si="1"/>
        <v>233.82</v>
      </c>
      <c r="K22" s="54">
        <f t="shared" si="1"/>
        <v>397.8</v>
      </c>
      <c r="L22" s="54">
        <f t="shared" si="1"/>
        <v>928.26</v>
      </c>
      <c r="M22" s="54">
        <f t="shared" si="1"/>
        <v>3507.84</v>
      </c>
      <c r="N22" s="55"/>
    </row>
    <row r="23" spans="1:14" s="4" customFormat="1" x14ac:dyDescent="0.3">
      <c r="A23" s="55"/>
      <c r="B23" s="53">
        <v>190000</v>
      </c>
      <c r="C23" s="54">
        <f t="shared" si="1"/>
        <v>23.18</v>
      </c>
      <c r="D23" s="54">
        <f t="shared" si="1"/>
        <v>27.169999999999995</v>
      </c>
      <c r="E23" s="54">
        <f t="shared" si="1"/>
        <v>31.16</v>
      </c>
      <c r="F23" s="54">
        <f t="shared" si="1"/>
        <v>45.41</v>
      </c>
      <c r="G23" s="54">
        <f t="shared" si="1"/>
        <v>69.540000000000006</v>
      </c>
      <c r="H23" s="54">
        <f t="shared" si="1"/>
        <v>127.87000000000002</v>
      </c>
      <c r="I23" s="54">
        <f t="shared" si="1"/>
        <v>202.35</v>
      </c>
      <c r="J23" s="54">
        <f t="shared" si="1"/>
        <v>246.81</v>
      </c>
      <c r="K23" s="54">
        <f t="shared" si="1"/>
        <v>419.9</v>
      </c>
      <c r="L23" s="54">
        <f t="shared" si="1"/>
        <v>979.83</v>
      </c>
      <c r="M23" s="54">
        <f t="shared" si="1"/>
        <v>3702.72</v>
      </c>
      <c r="N23" s="55"/>
    </row>
    <row r="24" spans="1:14" s="4" customFormat="1" x14ac:dyDescent="0.3">
      <c r="A24" s="55"/>
      <c r="B24" s="53">
        <v>200000</v>
      </c>
      <c r="C24" s="54">
        <f t="shared" si="1"/>
        <v>24.4</v>
      </c>
      <c r="D24" s="54">
        <f t="shared" si="1"/>
        <v>28.599999999999998</v>
      </c>
      <c r="E24" s="54">
        <f t="shared" si="1"/>
        <v>32.799999999999997</v>
      </c>
      <c r="F24" s="54">
        <f t="shared" si="1"/>
        <v>47.8</v>
      </c>
      <c r="G24" s="54">
        <f t="shared" si="1"/>
        <v>73.2</v>
      </c>
      <c r="H24" s="54">
        <f t="shared" si="1"/>
        <v>134.6</v>
      </c>
      <c r="I24" s="54">
        <f t="shared" si="1"/>
        <v>213</v>
      </c>
      <c r="J24" s="54">
        <f t="shared" si="1"/>
        <v>259.8</v>
      </c>
      <c r="K24" s="54">
        <f t="shared" si="1"/>
        <v>442</v>
      </c>
      <c r="L24" s="54">
        <f t="shared" si="1"/>
        <v>1031.4000000000001</v>
      </c>
      <c r="M24" s="54">
        <f t="shared" si="1"/>
        <v>3897.6</v>
      </c>
      <c r="N24" s="55"/>
    </row>
    <row r="25" spans="1:14" s="4" customFormat="1" x14ac:dyDescent="0.3">
      <c r="A25" s="55"/>
      <c r="B25" s="53">
        <v>210000</v>
      </c>
      <c r="C25" s="54">
        <f t="shared" ref="C25:M34" si="2">(C$3*$B25)/1000</f>
        <v>25.62</v>
      </c>
      <c r="D25" s="54">
        <f t="shared" si="2"/>
        <v>30.029999999999998</v>
      </c>
      <c r="E25" s="54">
        <f t="shared" si="2"/>
        <v>34.44</v>
      </c>
      <c r="F25" s="54">
        <f t="shared" si="2"/>
        <v>50.19</v>
      </c>
      <c r="G25" s="54">
        <f t="shared" si="2"/>
        <v>76.86</v>
      </c>
      <c r="H25" s="54">
        <f t="shared" si="2"/>
        <v>141.33000000000001</v>
      </c>
      <c r="I25" s="54">
        <f t="shared" si="2"/>
        <v>223.65</v>
      </c>
      <c r="J25" s="54">
        <f t="shared" si="2"/>
        <v>272.79000000000002</v>
      </c>
      <c r="K25" s="54">
        <f t="shared" si="1"/>
        <v>464.1</v>
      </c>
      <c r="L25" s="54">
        <f t="shared" si="1"/>
        <v>1082.97</v>
      </c>
      <c r="M25" s="54">
        <f t="shared" si="1"/>
        <v>4092.48</v>
      </c>
      <c r="N25" s="55"/>
    </row>
    <row r="26" spans="1:14" s="4" customFormat="1" x14ac:dyDescent="0.3">
      <c r="A26" s="55"/>
      <c r="B26" s="53">
        <v>220000</v>
      </c>
      <c r="C26" s="54">
        <f t="shared" si="2"/>
        <v>26.84</v>
      </c>
      <c r="D26" s="54">
        <f t="shared" si="2"/>
        <v>31.459999999999997</v>
      </c>
      <c r="E26" s="54">
        <f t="shared" si="2"/>
        <v>36.08</v>
      </c>
      <c r="F26" s="54">
        <f t="shared" si="2"/>
        <v>52.58</v>
      </c>
      <c r="G26" s="54">
        <f t="shared" si="2"/>
        <v>80.52</v>
      </c>
      <c r="H26" s="54">
        <f t="shared" si="2"/>
        <v>148.06</v>
      </c>
      <c r="I26" s="54">
        <f t="shared" si="2"/>
        <v>234.3</v>
      </c>
      <c r="J26" s="54">
        <f t="shared" si="2"/>
        <v>285.77999999999997</v>
      </c>
      <c r="K26" s="54">
        <f t="shared" si="1"/>
        <v>486.2</v>
      </c>
      <c r="L26" s="54">
        <f t="shared" si="1"/>
        <v>1134.54</v>
      </c>
      <c r="M26" s="54">
        <f t="shared" si="1"/>
        <v>4287.3599999999997</v>
      </c>
      <c r="N26" s="55"/>
    </row>
    <row r="27" spans="1:14" s="4" customFormat="1" x14ac:dyDescent="0.3">
      <c r="A27" s="55"/>
      <c r="B27" s="53">
        <v>230000</v>
      </c>
      <c r="C27" s="54">
        <f t="shared" si="2"/>
        <v>28.06</v>
      </c>
      <c r="D27" s="54">
        <f t="shared" si="2"/>
        <v>32.89</v>
      </c>
      <c r="E27" s="54">
        <f t="shared" si="2"/>
        <v>37.72</v>
      </c>
      <c r="F27" s="54">
        <f t="shared" si="2"/>
        <v>54.97</v>
      </c>
      <c r="G27" s="54">
        <f t="shared" si="2"/>
        <v>84.18</v>
      </c>
      <c r="H27" s="54">
        <f t="shared" si="2"/>
        <v>154.79</v>
      </c>
      <c r="I27" s="54">
        <f t="shared" si="2"/>
        <v>244.95</v>
      </c>
      <c r="J27" s="54">
        <f t="shared" si="2"/>
        <v>298.77</v>
      </c>
      <c r="K27" s="54">
        <f t="shared" si="1"/>
        <v>508.3</v>
      </c>
      <c r="L27" s="54">
        <f t="shared" si="1"/>
        <v>1186.1099999999999</v>
      </c>
      <c r="M27" s="54">
        <f t="shared" si="1"/>
        <v>4482.24</v>
      </c>
      <c r="N27" s="55"/>
    </row>
    <row r="28" spans="1:14" s="4" customFormat="1" x14ac:dyDescent="0.3">
      <c r="A28" s="55"/>
      <c r="B28" s="53">
        <v>240000</v>
      </c>
      <c r="C28" s="54">
        <f t="shared" si="2"/>
        <v>29.28</v>
      </c>
      <c r="D28" s="54">
        <f t="shared" si="2"/>
        <v>34.32</v>
      </c>
      <c r="E28" s="54">
        <f t="shared" si="2"/>
        <v>39.36</v>
      </c>
      <c r="F28" s="54">
        <f t="shared" si="2"/>
        <v>57.36</v>
      </c>
      <c r="G28" s="54">
        <f t="shared" si="2"/>
        <v>87.84</v>
      </c>
      <c r="H28" s="54">
        <f t="shared" si="2"/>
        <v>161.52000000000001</v>
      </c>
      <c r="I28" s="54">
        <f t="shared" si="2"/>
        <v>255.6</v>
      </c>
      <c r="J28" s="54">
        <f t="shared" si="2"/>
        <v>311.76</v>
      </c>
      <c r="K28" s="54">
        <f t="shared" si="1"/>
        <v>530.4</v>
      </c>
      <c r="L28" s="54">
        <f t="shared" si="1"/>
        <v>1237.68</v>
      </c>
      <c r="M28" s="54">
        <f t="shared" si="1"/>
        <v>4677.12</v>
      </c>
      <c r="N28" s="55"/>
    </row>
    <row r="29" spans="1:14" s="4" customFormat="1" x14ac:dyDescent="0.3">
      <c r="A29" s="55"/>
      <c r="B29" s="53">
        <v>250000</v>
      </c>
      <c r="C29" s="54">
        <f t="shared" si="2"/>
        <v>30.5</v>
      </c>
      <c r="D29" s="54">
        <f t="shared" si="2"/>
        <v>35.75</v>
      </c>
      <c r="E29" s="54">
        <f t="shared" si="2"/>
        <v>41</v>
      </c>
      <c r="F29" s="54">
        <f t="shared" si="2"/>
        <v>59.75</v>
      </c>
      <c r="G29" s="54">
        <f t="shared" si="2"/>
        <v>91.5</v>
      </c>
      <c r="H29" s="54">
        <f t="shared" si="2"/>
        <v>168.25</v>
      </c>
      <c r="I29" s="54">
        <f t="shared" si="2"/>
        <v>266.25</v>
      </c>
      <c r="J29" s="54">
        <f t="shared" si="2"/>
        <v>324.75</v>
      </c>
      <c r="K29" s="54">
        <f t="shared" si="1"/>
        <v>552.5</v>
      </c>
      <c r="L29" s="54">
        <f t="shared" si="1"/>
        <v>1289.25</v>
      </c>
      <c r="M29" s="54">
        <f t="shared" si="1"/>
        <v>4872</v>
      </c>
      <c r="N29" s="55"/>
    </row>
    <row r="30" spans="1:14" s="4" customFormat="1" x14ac:dyDescent="0.3">
      <c r="A30" s="55"/>
      <c r="B30" s="53">
        <v>260000</v>
      </c>
      <c r="C30" s="54">
        <f t="shared" si="2"/>
        <v>31.72</v>
      </c>
      <c r="D30" s="54">
        <f t="shared" si="2"/>
        <v>37.18</v>
      </c>
      <c r="E30" s="54">
        <f t="shared" si="2"/>
        <v>42.64</v>
      </c>
      <c r="F30" s="54">
        <f t="shared" si="2"/>
        <v>62.14</v>
      </c>
      <c r="G30" s="54">
        <f t="shared" si="2"/>
        <v>95.16</v>
      </c>
      <c r="H30" s="54">
        <f t="shared" si="2"/>
        <v>174.98</v>
      </c>
      <c r="I30" s="54">
        <f t="shared" si="2"/>
        <v>276.89999999999998</v>
      </c>
      <c r="J30" s="54">
        <f t="shared" si="2"/>
        <v>337.74</v>
      </c>
      <c r="K30" s="54">
        <f t="shared" si="1"/>
        <v>574.6</v>
      </c>
      <c r="L30" s="54">
        <f t="shared" si="1"/>
        <v>1340.82</v>
      </c>
      <c r="M30" s="54">
        <f t="shared" si="1"/>
        <v>5066.88</v>
      </c>
      <c r="N30" s="55"/>
    </row>
    <row r="31" spans="1:14" s="4" customFormat="1" x14ac:dyDescent="0.3">
      <c r="A31" s="55"/>
      <c r="B31" s="53">
        <v>270000</v>
      </c>
      <c r="C31" s="54">
        <f t="shared" si="2"/>
        <v>32.94</v>
      </c>
      <c r="D31" s="54">
        <f t="shared" si="2"/>
        <v>38.61</v>
      </c>
      <c r="E31" s="54">
        <f t="shared" si="2"/>
        <v>44.28</v>
      </c>
      <c r="F31" s="54">
        <f t="shared" si="2"/>
        <v>64.53</v>
      </c>
      <c r="G31" s="54">
        <f t="shared" si="2"/>
        <v>98.82</v>
      </c>
      <c r="H31" s="54">
        <f t="shared" si="2"/>
        <v>181.71</v>
      </c>
      <c r="I31" s="54">
        <f t="shared" si="2"/>
        <v>287.55</v>
      </c>
      <c r="J31" s="54">
        <f t="shared" si="2"/>
        <v>350.73</v>
      </c>
      <c r="K31" s="54">
        <f t="shared" si="2"/>
        <v>596.70000000000005</v>
      </c>
      <c r="L31" s="54">
        <f t="shared" si="2"/>
        <v>1392.39</v>
      </c>
      <c r="M31" s="54">
        <f t="shared" si="2"/>
        <v>5261.76</v>
      </c>
      <c r="N31" s="55"/>
    </row>
    <row r="32" spans="1:14" s="4" customFormat="1" x14ac:dyDescent="0.3">
      <c r="A32" s="55"/>
      <c r="B32" s="53">
        <v>280000</v>
      </c>
      <c r="C32" s="54">
        <f t="shared" si="2"/>
        <v>34.159999999999997</v>
      </c>
      <c r="D32" s="54">
        <f t="shared" si="2"/>
        <v>40.04</v>
      </c>
      <c r="E32" s="54">
        <f t="shared" si="2"/>
        <v>45.92</v>
      </c>
      <c r="F32" s="54">
        <f t="shared" si="2"/>
        <v>66.92</v>
      </c>
      <c r="G32" s="54">
        <f t="shared" si="2"/>
        <v>102.48</v>
      </c>
      <c r="H32" s="54">
        <f t="shared" si="2"/>
        <v>188.44</v>
      </c>
      <c r="I32" s="54">
        <f t="shared" si="2"/>
        <v>298.2</v>
      </c>
      <c r="J32" s="54">
        <f t="shared" si="2"/>
        <v>363.72</v>
      </c>
      <c r="K32" s="54">
        <f t="shared" si="2"/>
        <v>618.79999999999995</v>
      </c>
      <c r="L32" s="54">
        <f t="shared" si="2"/>
        <v>1443.96</v>
      </c>
      <c r="M32" s="54">
        <f t="shared" si="2"/>
        <v>5456.64</v>
      </c>
      <c r="N32" s="55"/>
    </row>
    <row r="33" spans="1:14" s="4" customFormat="1" x14ac:dyDescent="0.3">
      <c r="A33" s="55"/>
      <c r="B33" s="53">
        <v>290000</v>
      </c>
      <c r="C33" s="54">
        <f t="shared" si="2"/>
        <v>35.380000000000003</v>
      </c>
      <c r="D33" s="54">
        <f t="shared" si="2"/>
        <v>41.47</v>
      </c>
      <c r="E33" s="54">
        <f t="shared" si="2"/>
        <v>47.56</v>
      </c>
      <c r="F33" s="54">
        <f t="shared" si="2"/>
        <v>69.31</v>
      </c>
      <c r="G33" s="54">
        <f t="shared" si="2"/>
        <v>106.14</v>
      </c>
      <c r="H33" s="54">
        <f t="shared" si="2"/>
        <v>195.17</v>
      </c>
      <c r="I33" s="54">
        <f t="shared" si="2"/>
        <v>308.85000000000002</v>
      </c>
      <c r="J33" s="54">
        <f t="shared" si="2"/>
        <v>376.71</v>
      </c>
      <c r="K33" s="54">
        <f t="shared" si="2"/>
        <v>640.9</v>
      </c>
      <c r="L33" s="54">
        <f t="shared" si="2"/>
        <v>1495.53</v>
      </c>
      <c r="M33" s="54">
        <f t="shared" si="2"/>
        <v>5651.52</v>
      </c>
      <c r="N33" s="55"/>
    </row>
    <row r="34" spans="1:14" s="4" customFormat="1" x14ac:dyDescent="0.3">
      <c r="A34" s="55"/>
      <c r="B34" s="53">
        <v>300000</v>
      </c>
      <c r="C34" s="54">
        <f t="shared" si="2"/>
        <v>36.6</v>
      </c>
      <c r="D34" s="54">
        <f t="shared" si="2"/>
        <v>42.9</v>
      </c>
      <c r="E34" s="54">
        <f t="shared" si="2"/>
        <v>49.2</v>
      </c>
      <c r="F34" s="54">
        <f t="shared" si="2"/>
        <v>71.7</v>
      </c>
      <c r="G34" s="54">
        <f t="shared" si="2"/>
        <v>109.8</v>
      </c>
      <c r="H34" s="54">
        <f t="shared" si="2"/>
        <v>201.9</v>
      </c>
      <c r="I34" s="54">
        <f t="shared" si="2"/>
        <v>319.5</v>
      </c>
      <c r="J34" s="54">
        <f t="shared" si="2"/>
        <v>389.7</v>
      </c>
      <c r="K34" s="54">
        <f t="shared" si="2"/>
        <v>663</v>
      </c>
      <c r="L34" s="54">
        <f t="shared" si="2"/>
        <v>1547.1</v>
      </c>
      <c r="M34" s="54">
        <f t="shared" si="2"/>
        <v>5846.4</v>
      </c>
      <c r="N34" s="55"/>
    </row>
    <row r="35" spans="1:14" x14ac:dyDescent="0.3">
      <c r="A35" s="36"/>
      <c r="B35" s="36"/>
      <c r="C35" s="36"/>
      <c r="D35" s="36"/>
      <c r="E35" s="36"/>
      <c r="F35" s="36"/>
      <c r="G35" s="36"/>
      <c r="H35" s="36"/>
      <c r="I35" s="36"/>
      <c r="J35" s="36"/>
      <c r="K35" s="36"/>
      <c r="L35" s="36"/>
      <c r="M35" s="36"/>
      <c r="N35" s="36"/>
    </row>
    <row r="36" spans="1:14" x14ac:dyDescent="0.3">
      <c r="A36" s="36"/>
      <c r="B36" s="36"/>
      <c r="C36" s="36"/>
      <c r="D36" s="36"/>
      <c r="E36" s="36"/>
      <c r="F36" s="36"/>
      <c r="G36" s="36"/>
      <c r="H36" s="36"/>
      <c r="I36" s="36"/>
      <c r="J36" s="36"/>
      <c r="K36" s="36"/>
      <c r="L36" s="36"/>
      <c r="M36" s="36"/>
      <c r="N36" s="36"/>
    </row>
    <row r="37" spans="1:14" ht="19.2" x14ac:dyDescent="0.3">
      <c r="A37" s="20" t="s">
        <v>155</v>
      </c>
      <c r="B37" s="36"/>
      <c r="C37" s="36"/>
      <c r="D37" s="36"/>
      <c r="E37" s="36"/>
      <c r="F37" s="36"/>
      <c r="G37" s="36"/>
      <c r="H37" s="36"/>
      <c r="I37" s="36"/>
      <c r="J37" s="36"/>
      <c r="K37" s="36"/>
      <c r="L37" s="36"/>
      <c r="M37" s="36"/>
      <c r="N37" s="36"/>
    </row>
  </sheetData>
  <sheetProtection selectLockedCells="1" selectUnlockedCells="1"/>
  <mergeCells count="1">
    <mergeCell ref="A20:A22"/>
  </mergeCells>
  <printOptions horizontalCentered="1"/>
  <pageMargins left="0.7" right="0.7" top="0.75" bottom="0.75" header="0.3" footer="0.3"/>
  <pageSetup orientation="landscape"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4.9989318521683403E-2"/>
  </sheetPr>
  <dimension ref="B2:X42"/>
  <sheetViews>
    <sheetView workbookViewId="0">
      <selection activeCell="G1" sqref="G1"/>
    </sheetView>
  </sheetViews>
  <sheetFormatPr defaultColWidth="8.88671875" defaultRowHeight="14.4" x14ac:dyDescent="0.3"/>
  <cols>
    <col min="1" max="23" width="8.33203125" customWidth="1"/>
    <col min="258" max="258" width="15.44140625" customWidth="1"/>
    <col min="259" max="259" width="27.44140625" customWidth="1"/>
    <col min="260" max="260" width="16.5546875" customWidth="1"/>
    <col min="261" max="261" width="12.88671875" customWidth="1"/>
    <col min="262" max="262" width="13.88671875" customWidth="1"/>
    <col min="263" max="263" width="11.44140625" bestFit="1" customWidth="1"/>
    <col min="514" max="514" width="15.44140625" customWidth="1"/>
    <col min="515" max="515" width="27.44140625" customWidth="1"/>
    <col min="516" max="516" width="16.5546875" customWidth="1"/>
    <col min="517" max="517" width="12.88671875" customWidth="1"/>
    <col min="518" max="518" width="13.88671875" customWidth="1"/>
    <col min="519" max="519" width="11.44140625" bestFit="1" customWidth="1"/>
    <col min="770" max="770" width="15.44140625" customWidth="1"/>
    <col min="771" max="771" width="27.44140625" customWidth="1"/>
    <col min="772" max="772" width="16.5546875" customWidth="1"/>
    <col min="773" max="773" width="12.88671875" customWidth="1"/>
    <col min="774" max="774" width="13.88671875" customWidth="1"/>
    <col min="775" max="775" width="11.44140625" bestFit="1" customWidth="1"/>
    <col min="1026" max="1026" width="15.44140625" customWidth="1"/>
    <col min="1027" max="1027" width="27.44140625" customWidth="1"/>
    <col min="1028" max="1028" width="16.5546875" customWidth="1"/>
    <col min="1029" max="1029" width="12.88671875" customWidth="1"/>
    <col min="1030" max="1030" width="13.88671875" customWidth="1"/>
    <col min="1031" max="1031" width="11.44140625" bestFit="1" customWidth="1"/>
    <col min="1282" max="1282" width="15.44140625" customWidth="1"/>
    <col min="1283" max="1283" width="27.44140625" customWidth="1"/>
    <col min="1284" max="1284" width="16.5546875" customWidth="1"/>
    <col min="1285" max="1285" width="12.88671875" customWidth="1"/>
    <col min="1286" max="1286" width="13.88671875" customWidth="1"/>
    <col min="1287" max="1287" width="11.44140625" bestFit="1" customWidth="1"/>
    <col min="1538" max="1538" width="15.44140625" customWidth="1"/>
    <col min="1539" max="1539" width="27.44140625" customWidth="1"/>
    <col min="1540" max="1540" width="16.5546875" customWidth="1"/>
    <col min="1541" max="1541" width="12.88671875" customWidth="1"/>
    <col min="1542" max="1542" width="13.88671875" customWidth="1"/>
    <col min="1543" max="1543" width="11.44140625" bestFit="1" customWidth="1"/>
    <col min="1794" max="1794" width="15.44140625" customWidth="1"/>
    <col min="1795" max="1795" width="27.44140625" customWidth="1"/>
    <col min="1796" max="1796" width="16.5546875" customWidth="1"/>
    <col min="1797" max="1797" width="12.88671875" customWidth="1"/>
    <col min="1798" max="1798" width="13.88671875" customWidth="1"/>
    <col min="1799" max="1799" width="11.44140625" bestFit="1" customWidth="1"/>
    <col min="2050" max="2050" width="15.44140625" customWidth="1"/>
    <col min="2051" max="2051" width="27.44140625" customWidth="1"/>
    <col min="2052" max="2052" width="16.5546875" customWidth="1"/>
    <col min="2053" max="2053" width="12.88671875" customWidth="1"/>
    <col min="2054" max="2054" width="13.88671875" customWidth="1"/>
    <col min="2055" max="2055" width="11.44140625" bestFit="1" customWidth="1"/>
    <col min="2306" max="2306" width="15.44140625" customWidth="1"/>
    <col min="2307" max="2307" width="27.44140625" customWidth="1"/>
    <col min="2308" max="2308" width="16.5546875" customWidth="1"/>
    <col min="2309" max="2309" width="12.88671875" customWidth="1"/>
    <col min="2310" max="2310" width="13.88671875" customWidth="1"/>
    <col min="2311" max="2311" width="11.44140625" bestFit="1" customWidth="1"/>
    <col min="2562" max="2562" width="15.44140625" customWidth="1"/>
    <col min="2563" max="2563" width="27.44140625" customWidth="1"/>
    <col min="2564" max="2564" width="16.5546875" customWidth="1"/>
    <col min="2565" max="2565" width="12.88671875" customWidth="1"/>
    <col min="2566" max="2566" width="13.88671875" customWidth="1"/>
    <col min="2567" max="2567" width="11.44140625" bestFit="1" customWidth="1"/>
    <col min="2818" max="2818" width="15.44140625" customWidth="1"/>
    <col min="2819" max="2819" width="27.44140625" customWidth="1"/>
    <col min="2820" max="2820" width="16.5546875" customWidth="1"/>
    <col min="2821" max="2821" width="12.88671875" customWidth="1"/>
    <col min="2822" max="2822" width="13.88671875" customWidth="1"/>
    <col min="2823" max="2823" width="11.44140625" bestFit="1" customWidth="1"/>
    <col min="3074" max="3074" width="15.44140625" customWidth="1"/>
    <col min="3075" max="3075" width="27.44140625" customWidth="1"/>
    <col min="3076" max="3076" width="16.5546875" customWidth="1"/>
    <col min="3077" max="3077" width="12.88671875" customWidth="1"/>
    <col min="3078" max="3078" width="13.88671875" customWidth="1"/>
    <col min="3079" max="3079" width="11.44140625" bestFit="1" customWidth="1"/>
    <col min="3330" max="3330" width="15.44140625" customWidth="1"/>
    <col min="3331" max="3331" width="27.44140625" customWidth="1"/>
    <col min="3332" max="3332" width="16.5546875" customWidth="1"/>
    <col min="3333" max="3333" width="12.88671875" customWidth="1"/>
    <col min="3334" max="3334" width="13.88671875" customWidth="1"/>
    <col min="3335" max="3335" width="11.44140625" bestFit="1" customWidth="1"/>
    <col min="3586" max="3586" width="15.44140625" customWidth="1"/>
    <col min="3587" max="3587" width="27.44140625" customWidth="1"/>
    <col min="3588" max="3588" width="16.5546875" customWidth="1"/>
    <col min="3589" max="3589" width="12.88671875" customWidth="1"/>
    <col min="3590" max="3590" width="13.88671875" customWidth="1"/>
    <col min="3591" max="3591" width="11.44140625" bestFit="1" customWidth="1"/>
    <col min="3842" max="3842" width="15.44140625" customWidth="1"/>
    <col min="3843" max="3843" width="27.44140625" customWidth="1"/>
    <col min="3844" max="3844" width="16.5546875" customWidth="1"/>
    <col min="3845" max="3845" width="12.88671875" customWidth="1"/>
    <col min="3846" max="3846" width="13.88671875" customWidth="1"/>
    <col min="3847" max="3847" width="11.44140625" bestFit="1" customWidth="1"/>
    <col min="4098" max="4098" width="15.44140625" customWidth="1"/>
    <col min="4099" max="4099" width="27.44140625" customWidth="1"/>
    <col min="4100" max="4100" width="16.5546875" customWidth="1"/>
    <col min="4101" max="4101" width="12.88671875" customWidth="1"/>
    <col min="4102" max="4102" width="13.88671875" customWidth="1"/>
    <col min="4103" max="4103" width="11.44140625" bestFit="1" customWidth="1"/>
    <col min="4354" max="4354" width="15.44140625" customWidth="1"/>
    <col min="4355" max="4355" width="27.44140625" customWidth="1"/>
    <col min="4356" max="4356" width="16.5546875" customWidth="1"/>
    <col min="4357" max="4357" width="12.88671875" customWidth="1"/>
    <col min="4358" max="4358" width="13.88671875" customWidth="1"/>
    <col min="4359" max="4359" width="11.44140625" bestFit="1" customWidth="1"/>
    <col min="4610" max="4610" width="15.44140625" customWidth="1"/>
    <col min="4611" max="4611" width="27.44140625" customWidth="1"/>
    <col min="4612" max="4612" width="16.5546875" customWidth="1"/>
    <col min="4613" max="4613" width="12.88671875" customWidth="1"/>
    <col min="4614" max="4614" width="13.88671875" customWidth="1"/>
    <col min="4615" max="4615" width="11.44140625" bestFit="1" customWidth="1"/>
    <col min="4866" max="4866" width="15.44140625" customWidth="1"/>
    <col min="4867" max="4867" width="27.44140625" customWidth="1"/>
    <col min="4868" max="4868" width="16.5546875" customWidth="1"/>
    <col min="4869" max="4869" width="12.88671875" customWidth="1"/>
    <col min="4870" max="4870" width="13.88671875" customWidth="1"/>
    <col min="4871" max="4871" width="11.44140625" bestFit="1" customWidth="1"/>
    <col min="5122" max="5122" width="15.44140625" customWidth="1"/>
    <col min="5123" max="5123" width="27.44140625" customWidth="1"/>
    <col min="5124" max="5124" width="16.5546875" customWidth="1"/>
    <col min="5125" max="5125" width="12.88671875" customWidth="1"/>
    <col min="5126" max="5126" width="13.88671875" customWidth="1"/>
    <col min="5127" max="5127" width="11.44140625" bestFit="1" customWidth="1"/>
    <col min="5378" max="5378" width="15.44140625" customWidth="1"/>
    <col min="5379" max="5379" width="27.44140625" customWidth="1"/>
    <col min="5380" max="5380" width="16.5546875" customWidth="1"/>
    <col min="5381" max="5381" width="12.88671875" customWidth="1"/>
    <col min="5382" max="5382" width="13.88671875" customWidth="1"/>
    <col min="5383" max="5383" width="11.44140625" bestFit="1" customWidth="1"/>
    <col min="5634" max="5634" width="15.44140625" customWidth="1"/>
    <col min="5635" max="5635" width="27.44140625" customWidth="1"/>
    <col min="5636" max="5636" width="16.5546875" customWidth="1"/>
    <col min="5637" max="5637" width="12.88671875" customWidth="1"/>
    <col min="5638" max="5638" width="13.88671875" customWidth="1"/>
    <col min="5639" max="5639" width="11.44140625" bestFit="1" customWidth="1"/>
    <col min="5890" max="5890" width="15.44140625" customWidth="1"/>
    <col min="5891" max="5891" width="27.44140625" customWidth="1"/>
    <col min="5892" max="5892" width="16.5546875" customWidth="1"/>
    <col min="5893" max="5893" width="12.88671875" customWidth="1"/>
    <col min="5894" max="5894" width="13.88671875" customWidth="1"/>
    <col min="5895" max="5895" width="11.44140625" bestFit="1" customWidth="1"/>
    <col min="6146" max="6146" width="15.44140625" customWidth="1"/>
    <col min="6147" max="6147" width="27.44140625" customWidth="1"/>
    <col min="6148" max="6148" width="16.5546875" customWidth="1"/>
    <col min="6149" max="6149" width="12.88671875" customWidth="1"/>
    <col min="6150" max="6150" width="13.88671875" customWidth="1"/>
    <col min="6151" max="6151" width="11.44140625" bestFit="1" customWidth="1"/>
    <col min="6402" max="6402" width="15.44140625" customWidth="1"/>
    <col min="6403" max="6403" width="27.44140625" customWidth="1"/>
    <col min="6404" max="6404" width="16.5546875" customWidth="1"/>
    <col min="6405" max="6405" width="12.88671875" customWidth="1"/>
    <col min="6406" max="6406" width="13.88671875" customWidth="1"/>
    <col min="6407" max="6407" width="11.44140625" bestFit="1" customWidth="1"/>
    <col min="6658" max="6658" width="15.44140625" customWidth="1"/>
    <col min="6659" max="6659" width="27.44140625" customWidth="1"/>
    <col min="6660" max="6660" width="16.5546875" customWidth="1"/>
    <col min="6661" max="6661" width="12.88671875" customWidth="1"/>
    <col min="6662" max="6662" width="13.88671875" customWidth="1"/>
    <col min="6663" max="6663" width="11.44140625" bestFit="1" customWidth="1"/>
    <col min="6914" max="6914" width="15.44140625" customWidth="1"/>
    <col min="6915" max="6915" width="27.44140625" customWidth="1"/>
    <col min="6916" max="6916" width="16.5546875" customWidth="1"/>
    <col min="6917" max="6917" width="12.88671875" customWidth="1"/>
    <col min="6918" max="6918" width="13.88671875" customWidth="1"/>
    <col min="6919" max="6919" width="11.44140625" bestFit="1" customWidth="1"/>
    <col min="7170" max="7170" width="15.44140625" customWidth="1"/>
    <col min="7171" max="7171" width="27.44140625" customWidth="1"/>
    <col min="7172" max="7172" width="16.5546875" customWidth="1"/>
    <col min="7173" max="7173" width="12.88671875" customWidth="1"/>
    <col min="7174" max="7174" width="13.88671875" customWidth="1"/>
    <col min="7175" max="7175" width="11.44140625" bestFit="1" customWidth="1"/>
    <col min="7426" max="7426" width="15.44140625" customWidth="1"/>
    <col min="7427" max="7427" width="27.44140625" customWidth="1"/>
    <col min="7428" max="7428" width="16.5546875" customWidth="1"/>
    <col min="7429" max="7429" width="12.88671875" customWidth="1"/>
    <col min="7430" max="7430" width="13.88671875" customWidth="1"/>
    <col min="7431" max="7431" width="11.44140625" bestFit="1" customWidth="1"/>
    <col min="7682" max="7682" width="15.44140625" customWidth="1"/>
    <col min="7683" max="7683" width="27.44140625" customWidth="1"/>
    <col min="7684" max="7684" width="16.5546875" customWidth="1"/>
    <col min="7685" max="7685" width="12.88671875" customWidth="1"/>
    <col min="7686" max="7686" width="13.88671875" customWidth="1"/>
    <col min="7687" max="7687" width="11.44140625" bestFit="1" customWidth="1"/>
    <col min="7938" max="7938" width="15.44140625" customWidth="1"/>
    <col min="7939" max="7939" width="27.44140625" customWidth="1"/>
    <col min="7940" max="7940" width="16.5546875" customWidth="1"/>
    <col min="7941" max="7941" width="12.88671875" customWidth="1"/>
    <col min="7942" max="7942" width="13.88671875" customWidth="1"/>
    <col min="7943" max="7943" width="11.44140625" bestFit="1" customWidth="1"/>
    <col min="8194" max="8194" width="15.44140625" customWidth="1"/>
    <col min="8195" max="8195" width="27.44140625" customWidth="1"/>
    <col min="8196" max="8196" width="16.5546875" customWidth="1"/>
    <col min="8197" max="8197" width="12.88671875" customWidth="1"/>
    <col min="8198" max="8198" width="13.88671875" customWidth="1"/>
    <col min="8199" max="8199" width="11.44140625" bestFit="1" customWidth="1"/>
    <col min="8450" max="8450" width="15.44140625" customWidth="1"/>
    <col min="8451" max="8451" width="27.44140625" customWidth="1"/>
    <col min="8452" max="8452" width="16.5546875" customWidth="1"/>
    <col min="8453" max="8453" width="12.88671875" customWidth="1"/>
    <col min="8454" max="8454" width="13.88671875" customWidth="1"/>
    <col min="8455" max="8455" width="11.44140625" bestFit="1" customWidth="1"/>
    <col min="8706" max="8706" width="15.44140625" customWidth="1"/>
    <col min="8707" max="8707" width="27.44140625" customWidth="1"/>
    <col min="8708" max="8708" width="16.5546875" customWidth="1"/>
    <col min="8709" max="8709" width="12.88671875" customWidth="1"/>
    <col min="8710" max="8710" width="13.88671875" customWidth="1"/>
    <col min="8711" max="8711" width="11.44140625" bestFit="1" customWidth="1"/>
    <col min="8962" max="8962" width="15.44140625" customWidth="1"/>
    <col min="8963" max="8963" width="27.44140625" customWidth="1"/>
    <col min="8964" max="8964" width="16.5546875" customWidth="1"/>
    <col min="8965" max="8965" width="12.88671875" customWidth="1"/>
    <col min="8966" max="8966" width="13.88671875" customWidth="1"/>
    <col min="8967" max="8967" width="11.44140625" bestFit="1" customWidth="1"/>
    <col min="9218" max="9218" width="15.44140625" customWidth="1"/>
    <col min="9219" max="9219" width="27.44140625" customWidth="1"/>
    <col min="9220" max="9220" width="16.5546875" customWidth="1"/>
    <col min="9221" max="9221" width="12.88671875" customWidth="1"/>
    <col min="9222" max="9222" width="13.88671875" customWidth="1"/>
    <col min="9223" max="9223" width="11.44140625" bestFit="1" customWidth="1"/>
    <col min="9474" max="9474" width="15.44140625" customWidth="1"/>
    <col min="9475" max="9475" width="27.44140625" customWidth="1"/>
    <col min="9476" max="9476" width="16.5546875" customWidth="1"/>
    <col min="9477" max="9477" width="12.88671875" customWidth="1"/>
    <col min="9478" max="9478" width="13.88671875" customWidth="1"/>
    <col min="9479" max="9479" width="11.44140625" bestFit="1" customWidth="1"/>
    <col min="9730" max="9730" width="15.44140625" customWidth="1"/>
    <col min="9731" max="9731" width="27.44140625" customWidth="1"/>
    <col min="9732" max="9732" width="16.5546875" customWidth="1"/>
    <col min="9733" max="9733" width="12.88671875" customWidth="1"/>
    <col min="9734" max="9734" width="13.88671875" customWidth="1"/>
    <col min="9735" max="9735" width="11.44140625" bestFit="1" customWidth="1"/>
    <col min="9986" max="9986" width="15.44140625" customWidth="1"/>
    <col min="9987" max="9987" width="27.44140625" customWidth="1"/>
    <col min="9988" max="9988" width="16.5546875" customWidth="1"/>
    <col min="9989" max="9989" width="12.88671875" customWidth="1"/>
    <col min="9990" max="9990" width="13.88671875" customWidth="1"/>
    <col min="9991" max="9991" width="11.44140625" bestFit="1" customWidth="1"/>
    <col min="10242" max="10242" width="15.44140625" customWidth="1"/>
    <col min="10243" max="10243" width="27.44140625" customWidth="1"/>
    <col min="10244" max="10244" width="16.5546875" customWidth="1"/>
    <col min="10245" max="10245" width="12.88671875" customWidth="1"/>
    <col min="10246" max="10246" width="13.88671875" customWidth="1"/>
    <col min="10247" max="10247" width="11.44140625" bestFit="1" customWidth="1"/>
    <col min="10498" max="10498" width="15.44140625" customWidth="1"/>
    <col min="10499" max="10499" width="27.44140625" customWidth="1"/>
    <col min="10500" max="10500" width="16.5546875" customWidth="1"/>
    <col min="10501" max="10501" width="12.88671875" customWidth="1"/>
    <col min="10502" max="10502" width="13.88671875" customWidth="1"/>
    <col min="10503" max="10503" width="11.44140625" bestFit="1" customWidth="1"/>
    <col min="10754" max="10754" width="15.44140625" customWidth="1"/>
    <col min="10755" max="10755" width="27.44140625" customWidth="1"/>
    <col min="10756" max="10756" width="16.5546875" customWidth="1"/>
    <col min="10757" max="10757" width="12.88671875" customWidth="1"/>
    <col min="10758" max="10758" width="13.88671875" customWidth="1"/>
    <col min="10759" max="10759" width="11.44140625" bestFit="1" customWidth="1"/>
    <col min="11010" max="11010" width="15.44140625" customWidth="1"/>
    <col min="11011" max="11011" width="27.44140625" customWidth="1"/>
    <col min="11012" max="11012" width="16.5546875" customWidth="1"/>
    <col min="11013" max="11013" width="12.88671875" customWidth="1"/>
    <col min="11014" max="11014" width="13.88671875" customWidth="1"/>
    <col min="11015" max="11015" width="11.44140625" bestFit="1" customWidth="1"/>
    <col min="11266" max="11266" width="15.44140625" customWidth="1"/>
    <col min="11267" max="11267" width="27.44140625" customWidth="1"/>
    <col min="11268" max="11268" width="16.5546875" customWidth="1"/>
    <col min="11269" max="11269" width="12.88671875" customWidth="1"/>
    <col min="11270" max="11270" width="13.88671875" customWidth="1"/>
    <col min="11271" max="11271" width="11.44140625" bestFit="1" customWidth="1"/>
    <col min="11522" max="11522" width="15.44140625" customWidth="1"/>
    <col min="11523" max="11523" width="27.44140625" customWidth="1"/>
    <col min="11524" max="11524" width="16.5546875" customWidth="1"/>
    <col min="11525" max="11525" width="12.88671875" customWidth="1"/>
    <col min="11526" max="11526" width="13.88671875" customWidth="1"/>
    <col min="11527" max="11527" width="11.44140625" bestFit="1" customWidth="1"/>
    <col min="11778" max="11778" width="15.44140625" customWidth="1"/>
    <col min="11779" max="11779" width="27.44140625" customWidth="1"/>
    <col min="11780" max="11780" width="16.5546875" customWidth="1"/>
    <col min="11781" max="11781" width="12.88671875" customWidth="1"/>
    <col min="11782" max="11782" width="13.88671875" customWidth="1"/>
    <col min="11783" max="11783" width="11.44140625" bestFit="1" customWidth="1"/>
    <col min="12034" max="12034" width="15.44140625" customWidth="1"/>
    <col min="12035" max="12035" width="27.44140625" customWidth="1"/>
    <col min="12036" max="12036" width="16.5546875" customWidth="1"/>
    <col min="12037" max="12037" width="12.88671875" customWidth="1"/>
    <col min="12038" max="12038" width="13.88671875" customWidth="1"/>
    <col min="12039" max="12039" width="11.44140625" bestFit="1" customWidth="1"/>
    <col min="12290" max="12290" width="15.44140625" customWidth="1"/>
    <col min="12291" max="12291" width="27.44140625" customWidth="1"/>
    <col min="12292" max="12292" width="16.5546875" customWidth="1"/>
    <col min="12293" max="12293" width="12.88671875" customWidth="1"/>
    <col min="12294" max="12294" width="13.88671875" customWidth="1"/>
    <col min="12295" max="12295" width="11.44140625" bestFit="1" customWidth="1"/>
    <col min="12546" max="12546" width="15.44140625" customWidth="1"/>
    <col min="12547" max="12547" width="27.44140625" customWidth="1"/>
    <col min="12548" max="12548" width="16.5546875" customWidth="1"/>
    <col min="12549" max="12549" width="12.88671875" customWidth="1"/>
    <col min="12550" max="12550" width="13.88671875" customWidth="1"/>
    <col min="12551" max="12551" width="11.44140625" bestFit="1" customWidth="1"/>
    <col min="12802" max="12802" width="15.44140625" customWidth="1"/>
    <col min="12803" max="12803" width="27.44140625" customWidth="1"/>
    <col min="12804" max="12804" width="16.5546875" customWidth="1"/>
    <col min="12805" max="12805" width="12.88671875" customWidth="1"/>
    <col min="12806" max="12806" width="13.88671875" customWidth="1"/>
    <col min="12807" max="12807" width="11.44140625" bestFit="1" customWidth="1"/>
    <col min="13058" max="13058" width="15.44140625" customWidth="1"/>
    <col min="13059" max="13059" width="27.44140625" customWidth="1"/>
    <col min="13060" max="13060" width="16.5546875" customWidth="1"/>
    <col min="13061" max="13061" width="12.88671875" customWidth="1"/>
    <col min="13062" max="13062" width="13.88671875" customWidth="1"/>
    <col min="13063" max="13063" width="11.44140625" bestFit="1" customWidth="1"/>
    <col min="13314" max="13314" width="15.44140625" customWidth="1"/>
    <col min="13315" max="13315" width="27.44140625" customWidth="1"/>
    <col min="13316" max="13316" width="16.5546875" customWidth="1"/>
    <col min="13317" max="13317" width="12.88671875" customWidth="1"/>
    <col min="13318" max="13318" width="13.88671875" customWidth="1"/>
    <col min="13319" max="13319" width="11.44140625" bestFit="1" customWidth="1"/>
    <col min="13570" max="13570" width="15.44140625" customWidth="1"/>
    <col min="13571" max="13571" width="27.44140625" customWidth="1"/>
    <col min="13572" max="13572" width="16.5546875" customWidth="1"/>
    <col min="13573" max="13573" width="12.88671875" customWidth="1"/>
    <col min="13574" max="13574" width="13.88671875" customWidth="1"/>
    <col min="13575" max="13575" width="11.44140625" bestFit="1" customWidth="1"/>
    <col min="13826" max="13826" width="15.44140625" customWidth="1"/>
    <col min="13827" max="13827" width="27.44140625" customWidth="1"/>
    <col min="13828" max="13828" width="16.5546875" customWidth="1"/>
    <col min="13829" max="13829" width="12.88671875" customWidth="1"/>
    <col min="13830" max="13830" width="13.88671875" customWidth="1"/>
    <col min="13831" max="13831" width="11.44140625" bestFit="1" customWidth="1"/>
    <col min="14082" max="14082" width="15.44140625" customWidth="1"/>
    <col min="14083" max="14083" width="27.44140625" customWidth="1"/>
    <col min="14084" max="14084" width="16.5546875" customWidth="1"/>
    <col min="14085" max="14085" width="12.88671875" customWidth="1"/>
    <col min="14086" max="14086" width="13.88671875" customWidth="1"/>
    <col min="14087" max="14087" width="11.44140625" bestFit="1" customWidth="1"/>
    <col min="14338" max="14338" width="15.44140625" customWidth="1"/>
    <col min="14339" max="14339" width="27.44140625" customWidth="1"/>
    <col min="14340" max="14340" width="16.5546875" customWidth="1"/>
    <col min="14341" max="14341" width="12.88671875" customWidth="1"/>
    <col min="14342" max="14342" width="13.88671875" customWidth="1"/>
    <col min="14343" max="14343" width="11.44140625" bestFit="1" customWidth="1"/>
    <col min="14594" max="14594" width="15.44140625" customWidth="1"/>
    <col min="14595" max="14595" width="27.44140625" customWidth="1"/>
    <col min="14596" max="14596" width="16.5546875" customWidth="1"/>
    <col min="14597" max="14597" width="12.88671875" customWidth="1"/>
    <col min="14598" max="14598" width="13.88671875" customWidth="1"/>
    <col min="14599" max="14599" width="11.44140625" bestFit="1" customWidth="1"/>
    <col min="14850" max="14850" width="15.44140625" customWidth="1"/>
    <col min="14851" max="14851" width="27.44140625" customWidth="1"/>
    <col min="14852" max="14852" width="16.5546875" customWidth="1"/>
    <col min="14853" max="14853" width="12.88671875" customWidth="1"/>
    <col min="14854" max="14854" width="13.88671875" customWidth="1"/>
    <col min="14855" max="14855" width="11.44140625" bestFit="1" customWidth="1"/>
    <col min="15106" max="15106" width="15.44140625" customWidth="1"/>
    <col min="15107" max="15107" width="27.44140625" customWidth="1"/>
    <col min="15108" max="15108" width="16.5546875" customWidth="1"/>
    <col min="15109" max="15109" width="12.88671875" customWidth="1"/>
    <col min="15110" max="15110" width="13.88671875" customWidth="1"/>
    <col min="15111" max="15111" width="11.44140625" bestFit="1" customWidth="1"/>
    <col min="15362" max="15362" width="15.44140625" customWidth="1"/>
    <col min="15363" max="15363" width="27.44140625" customWidth="1"/>
    <col min="15364" max="15364" width="16.5546875" customWidth="1"/>
    <col min="15365" max="15365" width="12.88671875" customWidth="1"/>
    <col min="15366" max="15366" width="13.88671875" customWidth="1"/>
    <col min="15367" max="15367" width="11.44140625" bestFit="1" customWidth="1"/>
    <col min="15618" max="15618" width="15.44140625" customWidth="1"/>
    <col min="15619" max="15619" width="27.44140625" customWidth="1"/>
    <col min="15620" max="15620" width="16.5546875" customWidth="1"/>
    <col min="15621" max="15621" width="12.88671875" customWidth="1"/>
    <col min="15622" max="15622" width="13.88671875" customWidth="1"/>
    <col min="15623" max="15623" width="11.44140625" bestFit="1" customWidth="1"/>
    <col min="15874" max="15874" width="15.44140625" customWidth="1"/>
    <col min="15875" max="15875" width="27.44140625" customWidth="1"/>
    <col min="15876" max="15876" width="16.5546875" customWidth="1"/>
    <col min="15877" max="15877" width="12.88671875" customWidth="1"/>
    <col min="15878" max="15878" width="13.88671875" customWidth="1"/>
    <col min="15879" max="15879" width="11.44140625" bestFit="1" customWidth="1"/>
    <col min="16130" max="16130" width="15.44140625" customWidth="1"/>
    <col min="16131" max="16131" width="27.44140625" customWidth="1"/>
    <col min="16132" max="16132" width="16.5546875" customWidth="1"/>
    <col min="16133" max="16133" width="12.88671875" customWidth="1"/>
    <col min="16134" max="16134" width="13.88671875" customWidth="1"/>
    <col min="16135" max="16135" width="11.44140625" bestFit="1" customWidth="1"/>
  </cols>
  <sheetData>
    <row r="2" spans="2:24" x14ac:dyDescent="0.3">
      <c r="B2" s="402" t="s">
        <v>213</v>
      </c>
      <c r="C2" s="403"/>
      <c r="D2" s="20"/>
      <c r="E2" s="20"/>
      <c r="F2" s="20"/>
      <c r="G2" s="20"/>
      <c r="H2" s="20"/>
      <c r="I2" s="20"/>
      <c r="J2" s="20"/>
      <c r="K2" s="20"/>
      <c r="L2" s="20"/>
      <c r="M2" s="20"/>
      <c r="N2" s="20"/>
      <c r="O2" s="20"/>
      <c r="P2" s="20"/>
      <c r="Q2" s="20"/>
      <c r="R2" s="20"/>
      <c r="S2" s="20"/>
      <c r="T2" s="20"/>
      <c r="U2" s="20"/>
      <c r="V2" s="20"/>
      <c r="W2" s="20"/>
      <c r="X2" s="20"/>
    </row>
    <row r="3" spans="2:24" x14ac:dyDescent="0.3">
      <c r="B3" s="20"/>
      <c r="C3" s="20"/>
      <c r="D3" s="20"/>
      <c r="E3" s="20"/>
      <c r="F3" s="20"/>
      <c r="G3" s="20"/>
      <c r="H3" s="20"/>
      <c r="I3" s="20"/>
      <c r="J3" s="20"/>
      <c r="K3" s="20"/>
      <c r="L3" s="20"/>
      <c r="M3" s="20"/>
      <c r="N3" s="20"/>
      <c r="O3" s="20"/>
      <c r="P3" s="20"/>
      <c r="Q3" s="20"/>
      <c r="R3" s="20"/>
      <c r="S3" s="20"/>
      <c r="T3" s="20"/>
      <c r="U3" s="20"/>
      <c r="V3" s="20"/>
      <c r="W3" s="20"/>
      <c r="X3" s="20"/>
    </row>
    <row r="4" spans="2:24" ht="19.2" x14ac:dyDescent="0.3">
      <c r="B4" s="20" t="s">
        <v>214</v>
      </c>
      <c r="C4" s="20" t="s">
        <v>215</v>
      </c>
      <c r="D4" s="20"/>
      <c r="E4" s="20"/>
      <c r="F4" s="56" t="s">
        <v>216</v>
      </c>
      <c r="G4" s="36" t="s">
        <v>217</v>
      </c>
      <c r="H4" s="20"/>
      <c r="I4" s="20"/>
      <c r="J4" s="20"/>
      <c r="K4" s="20"/>
      <c r="L4" s="20"/>
      <c r="M4" s="20"/>
      <c r="N4" s="20"/>
      <c r="O4" s="20"/>
      <c r="P4" s="20"/>
      <c r="Q4" s="20"/>
      <c r="R4" s="20"/>
      <c r="S4" s="20"/>
      <c r="T4" s="20"/>
      <c r="U4" s="20"/>
      <c r="V4" s="20"/>
      <c r="W4" s="20"/>
      <c r="X4" s="20"/>
    </row>
    <row r="5" spans="2:24" x14ac:dyDescent="0.3">
      <c r="B5" s="20" t="s">
        <v>218</v>
      </c>
      <c r="C5" s="57">
        <v>0.371</v>
      </c>
      <c r="D5" s="20"/>
      <c r="E5" s="20"/>
      <c r="F5" s="20"/>
      <c r="G5" s="20"/>
      <c r="H5" s="20"/>
      <c r="I5" s="20"/>
      <c r="J5" s="20"/>
      <c r="K5" s="20"/>
      <c r="L5" s="20"/>
      <c r="M5" s="20"/>
      <c r="N5" s="20"/>
      <c r="O5" s="20"/>
      <c r="P5" s="20"/>
      <c r="Q5" s="20"/>
      <c r="R5" s="20"/>
      <c r="S5" s="20"/>
      <c r="T5" s="20"/>
      <c r="U5" s="20"/>
      <c r="V5" s="20"/>
      <c r="W5" s="20"/>
      <c r="X5" s="20"/>
    </row>
    <row r="6" spans="2:24" x14ac:dyDescent="0.3">
      <c r="B6" s="20" t="s">
        <v>219</v>
      </c>
      <c r="C6" s="57">
        <v>2.1000000000000001E-2</v>
      </c>
      <c r="D6" s="20"/>
      <c r="E6" s="20"/>
      <c r="F6" s="20"/>
      <c r="G6" s="20"/>
      <c r="H6" s="20"/>
      <c r="I6" s="20"/>
      <c r="J6" s="20"/>
      <c r="K6" s="20"/>
      <c r="L6" s="20"/>
      <c r="M6" s="20"/>
      <c r="N6" s="20"/>
      <c r="O6" s="20"/>
      <c r="P6" s="20"/>
      <c r="Q6" s="20"/>
      <c r="R6" s="20"/>
      <c r="S6" s="20"/>
      <c r="T6" s="20"/>
      <c r="U6" s="20"/>
      <c r="V6" s="20"/>
      <c r="W6" s="20"/>
      <c r="X6" s="20"/>
    </row>
    <row r="7" spans="2:24" x14ac:dyDescent="0.3">
      <c r="B7" s="20" t="s">
        <v>220</v>
      </c>
      <c r="C7" s="57">
        <v>1.7170000000000001</v>
      </c>
      <c r="D7" s="20"/>
      <c r="E7" s="20"/>
      <c r="F7" s="20"/>
      <c r="G7" s="20"/>
      <c r="H7" s="20"/>
      <c r="I7" s="20"/>
      <c r="J7" s="20"/>
      <c r="K7" s="20"/>
      <c r="L7" s="20"/>
      <c r="M7" s="20"/>
      <c r="N7" s="20"/>
      <c r="O7" s="20"/>
      <c r="P7" s="20"/>
      <c r="Q7" s="20"/>
      <c r="R7" s="20"/>
      <c r="S7" s="20"/>
      <c r="T7" s="20"/>
      <c r="U7" s="20"/>
      <c r="V7" s="20"/>
      <c r="W7" s="20"/>
      <c r="X7" s="20"/>
    </row>
    <row r="8" spans="2:24" x14ac:dyDescent="0.3">
      <c r="B8" s="20"/>
      <c r="C8" s="58"/>
      <c r="D8" s="20"/>
      <c r="E8" s="20"/>
      <c r="F8" s="20"/>
      <c r="G8" s="20"/>
      <c r="H8" s="20"/>
      <c r="I8" s="20"/>
      <c r="J8" s="20"/>
      <c r="K8" s="20"/>
      <c r="L8" s="20"/>
      <c r="M8" s="20"/>
      <c r="N8" s="20"/>
      <c r="O8" s="20"/>
      <c r="P8" s="20"/>
      <c r="Q8" s="20"/>
      <c r="R8" s="20"/>
      <c r="S8" s="20"/>
      <c r="T8" s="20"/>
      <c r="U8" s="20"/>
      <c r="V8" s="20"/>
      <c r="W8" s="20"/>
      <c r="X8" s="20"/>
    </row>
    <row r="9" spans="2:24" x14ac:dyDescent="0.3">
      <c r="B9" s="20"/>
      <c r="C9" s="59">
        <v>2</v>
      </c>
      <c r="D9" s="59">
        <v>3</v>
      </c>
      <c r="E9" s="59">
        <v>4</v>
      </c>
      <c r="F9" s="59">
        <v>5</v>
      </c>
      <c r="G9" s="32" t="s">
        <v>221</v>
      </c>
      <c r="H9" s="20"/>
      <c r="I9" s="20"/>
      <c r="J9" s="20"/>
      <c r="K9" s="20"/>
      <c r="L9" s="20"/>
      <c r="M9" s="20"/>
      <c r="N9" s="20"/>
      <c r="O9" s="20"/>
      <c r="P9" s="20"/>
      <c r="Q9" s="20"/>
      <c r="R9" s="20"/>
      <c r="S9" s="20"/>
      <c r="T9" s="20"/>
      <c r="U9" s="20"/>
      <c r="V9" s="20"/>
      <c r="W9" s="20"/>
      <c r="X9" s="20"/>
    </row>
    <row r="10" spans="2:24" x14ac:dyDescent="0.3">
      <c r="B10" s="20"/>
      <c r="C10" s="56" t="s">
        <v>222</v>
      </c>
      <c r="D10" s="56" t="s">
        <v>216</v>
      </c>
      <c r="E10" s="56" t="s">
        <v>25</v>
      </c>
      <c r="F10" s="56" t="s">
        <v>34</v>
      </c>
      <c r="G10" s="20"/>
      <c r="H10" s="20"/>
      <c r="I10" s="20"/>
      <c r="J10" s="20"/>
      <c r="K10" s="56" t="s">
        <v>222</v>
      </c>
      <c r="L10" s="20"/>
      <c r="M10" s="20" t="s">
        <v>223</v>
      </c>
      <c r="N10" s="56" t="s">
        <v>25</v>
      </c>
      <c r="O10" s="20"/>
      <c r="P10" s="20"/>
      <c r="Q10" s="56" t="s">
        <v>34</v>
      </c>
      <c r="R10" s="20"/>
      <c r="S10" s="20"/>
      <c r="T10" s="20" t="s">
        <v>224</v>
      </c>
      <c r="U10" s="20"/>
      <c r="V10" s="20"/>
      <c r="W10" s="20" t="s">
        <v>225</v>
      </c>
      <c r="X10" s="20"/>
    </row>
    <row r="11" spans="2:24" ht="19.2" x14ac:dyDescent="0.3">
      <c r="B11" s="20" t="s">
        <v>12</v>
      </c>
      <c r="C11" s="60" t="s">
        <v>13</v>
      </c>
      <c r="D11" s="36" t="s">
        <v>217</v>
      </c>
      <c r="E11" s="61" t="s">
        <v>26</v>
      </c>
      <c r="F11" s="62" t="s">
        <v>226</v>
      </c>
      <c r="G11" s="20"/>
      <c r="H11" s="20"/>
      <c r="I11" s="20"/>
      <c r="J11" s="63" t="s">
        <v>12</v>
      </c>
      <c r="K11" s="64" t="s">
        <v>13</v>
      </c>
      <c r="L11" s="20"/>
      <c r="M11" s="20" t="s">
        <v>12</v>
      </c>
      <c r="N11" s="61" t="s">
        <v>227</v>
      </c>
      <c r="O11" s="20"/>
      <c r="P11" s="20" t="s">
        <v>12</v>
      </c>
      <c r="Q11" s="62" t="s">
        <v>226</v>
      </c>
      <c r="R11" s="20"/>
      <c r="S11" s="20" t="s">
        <v>12</v>
      </c>
      <c r="T11" s="20" t="s">
        <v>228</v>
      </c>
      <c r="U11" s="20"/>
      <c r="V11" s="65" t="s">
        <v>12</v>
      </c>
      <c r="W11" s="62" t="s">
        <v>229</v>
      </c>
      <c r="X11" s="66"/>
    </row>
    <row r="12" spans="2:24" ht="19.2" x14ac:dyDescent="0.3">
      <c r="B12" s="20" t="s">
        <v>14</v>
      </c>
      <c r="C12" s="352">
        <v>10000</v>
      </c>
      <c r="D12" s="20"/>
      <c r="E12" s="61" t="s">
        <v>27</v>
      </c>
      <c r="F12" s="62" t="s">
        <v>230</v>
      </c>
      <c r="G12" s="20"/>
      <c r="H12" s="20"/>
      <c r="I12" s="20"/>
      <c r="J12" s="68" t="s">
        <v>14</v>
      </c>
      <c r="K12" s="353">
        <v>10000</v>
      </c>
      <c r="L12" s="20"/>
      <c r="M12" s="20" t="s">
        <v>14</v>
      </c>
      <c r="N12" s="61" t="s">
        <v>231</v>
      </c>
      <c r="O12" s="20"/>
      <c r="P12" s="20" t="s">
        <v>14</v>
      </c>
      <c r="Q12" s="62" t="s">
        <v>230</v>
      </c>
      <c r="R12" s="20"/>
      <c r="S12" s="20" t="s">
        <v>14</v>
      </c>
      <c r="T12" s="20" t="s">
        <v>232</v>
      </c>
      <c r="U12" s="20"/>
      <c r="V12" s="65" t="s">
        <v>14</v>
      </c>
      <c r="W12" s="62" t="s">
        <v>233</v>
      </c>
      <c r="X12" s="66"/>
    </row>
    <row r="13" spans="2:24" ht="19.2" x14ac:dyDescent="0.3">
      <c r="B13" s="20" t="s">
        <v>15</v>
      </c>
      <c r="C13" s="352">
        <v>15000</v>
      </c>
      <c r="D13" s="20"/>
      <c r="E13" s="61" t="s">
        <v>28</v>
      </c>
      <c r="F13" s="62" t="s">
        <v>234</v>
      </c>
      <c r="G13" s="20"/>
      <c r="H13" s="20"/>
      <c r="I13" s="20"/>
      <c r="J13" s="69" t="s">
        <v>15</v>
      </c>
      <c r="K13" s="354">
        <v>15000</v>
      </c>
      <c r="L13" s="20"/>
      <c r="M13" s="20" t="s">
        <v>15</v>
      </c>
      <c r="N13" s="61" t="s">
        <v>235</v>
      </c>
      <c r="O13" s="20"/>
      <c r="P13" s="20" t="s">
        <v>15</v>
      </c>
      <c r="Q13" s="62" t="s">
        <v>234</v>
      </c>
      <c r="R13" s="20"/>
      <c r="S13" s="20" t="s">
        <v>15</v>
      </c>
      <c r="T13" s="20" t="s">
        <v>236</v>
      </c>
      <c r="U13" s="20"/>
      <c r="V13" s="65" t="s">
        <v>15</v>
      </c>
      <c r="W13" s="62" t="s">
        <v>237</v>
      </c>
      <c r="X13" s="66"/>
    </row>
    <row r="14" spans="2:24" ht="19.2" x14ac:dyDescent="0.3">
      <c r="B14" s="20" t="s">
        <v>16</v>
      </c>
      <c r="C14" s="352">
        <v>25000</v>
      </c>
      <c r="D14" s="20"/>
      <c r="E14" s="61" t="s">
        <v>29</v>
      </c>
      <c r="F14" s="62" t="s">
        <v>238</v>
      </c>
      <c r="G14" s="20"/>
      <c r="H14" s="20"/>
      <c r="I14" s="20"/>
      <c r="J14" s="68" t="s">
        <v>16</v>
      </c>
      <c r="K14" s="353">
        <v>25000</v>
      </c>
      <c r="L14" s="20"/>
      <c r="M14" s="20" t="s">
        <v>16</v>
      </c>
      <c r="N14" s="61" t="s">
        <v>239</v>
      </c>
      <c r="O14" s="20"/>
      <c r="P14" s="20" t="s">
        <v>16</v>
      </c>
      <c r="Q14" s="62" t="s">
        <v>238</v>
      </c>
      <c r="R14" s="20"/>
      <c r="S14" s="20" t="s">
        <v>16</v>
      </c>
      <c r="T14" s="20" t="s">
        <v>240</v>
      </c>
      <c r="U14" s="20"/>
      <c r="V14" s="65" t="s">
        <v>16</v>
      </c>
      <c r="W14" s="62" t="s">
        <v>241</v>
      </c>
      <c r="X14" s="66"/>
    </row>
    <row r="15" spans="2:24" ht="19.2" x14ac:dyDescent="0.3">
      <c r="B15" s="20" t="s">
        <v>17</v>
      </c>
      <c r="C15" s="352">
        <v>30000</v>
      </c>
      <c r="D15" s="20"/>
      <c r="E15" s="61" t="s">
        <v>242</v>
      </c>
      <c r="F15" s="62"/>
      <c r="G15" s="20"/>
      <c r="H15" s="20"/>
      <c r="I15" s="20"/>
      <c r="J15" s="20" t="s">
        <v>17</v>
      </c>
      <c r="K15" s="352">
        <v>30000</v>
      </c>
      <c r="L15" s="20"/>
      <c r="M15" s="20" t="s">
        <v>17</v>
      </c>
      <c r="N15" s="61" t="s">
        <v>243</v>
      </c>
      <c r="O15" s="20"/>
      <c r="P15" s="20"/>
      <c r="Q15" s="62"/>
      <c r="R15" s="20"/>
      <c r="S15" s="20"/>
      <c r="T15" s="20"/>
      <c r="U15" s="20"/>
      <c r="V15" s="20"/>
      <c r="W15" s="20"/>
      <c r="X15" s="20"/>
    </row>
    <row r="16" spans="2:24" ht="19.2" x14ac:dyDescent="0.3">
      <c r="B16" s="20" t="s">
        <v>18</v>
      </c>
      <c r="C16" s="352">
        <v>50000</v>
      </c>
      <c r="D16" s="20"/>
      <c r="E16" s="61" t="s">
        <v>244</v>
      </c>
      <c r="F16" s="62"/>
      <c r="G16" s="20"/>
      <c r="H16" s="20"/>
      <c r="I16" s="20"/>
      <c r="J16" s="20" t="s">
        <v>18</v>
      </c>
      <c r="K16" s="352">
        <v>50000</v>
      </c>
      <c r="L16" s="20"/>
      <c r="M16" s="20" t="s">
        <v>18</v>
      </c>
      <c r="N16" s="61" t="s">
        <v>245</v>
      </c>
      <c r="O16" s="20"/>
      <c r="P16" s="20"/>
      <c r="Q16" s="62"/>
      <c r="R16" s="20"/>
      <c r="S16" s="20"/>
      <c r="T16" s="20"/>
      <c r="U16" s="20"/>
      <c r="V16" s="20"/>
      <c r="W16" s="20"/>
      <c r="X16" s="20"/>
    </row>
    <row r="17" spans="2:24" ht="19.2" x14ac:dyDescent="0.3">
      <c r="B17" s="20" t="s">
        <v>32</v>
      </c>
      <c r="C17" s="67"/>
      <c r="D17" s="20"/>
      <c r="E17" s="61" t="s">
        <v>246</v>
      </c>
      <c r="F17" s="62"/>
      <c r="G17" s="20"/>
      <c r="H17" s="20"/>
      <c r="I17" s="20"/>
      <c r="J17" s="20"/>
      <c r="K17" s="67"/>
      <c r="L17" s="20"/>
      <c r="M17" s="20" t="s">
        <v>32</v>
      </c>
      <c r="N17" s="61" t="s">
        <v>247</v>
      </c>
      <c r="O17" s="20"/>
      <c r="P17" s="20"/>
      <c r="Q17" s="62"/>
      <c r="R17" s="20"/>
      <c r="S17" s="20"/>
      <c r="T17" s="20"/>
      <c r="U17" s="20"/>
      <c r="V17" s="20"/>
      <c r="W17" s="20"/>
      <c r="X17" s="20"/>
    </row>
    <row r="18" spans="2:24" ht="19.2" x14ac:dyDescent="0.3">
      <c r="B18" s="20" t="s">
        <v>33</v>
      </c>
      <c r="C18" s="67"/>
      <c r="D18" s="20"/>
      <c r="E18" s="61" t="s">
        <v>248</v>
      </c>
      <c r="F18" s="62"/>
      <c r="G18" s="20"/>
      <c r="H18" s="20"/>
      <c r="I18" s="20"/>
      <c r="J18" s="20"/>
      <c r="K18" s="67"/>
      <c r="L18" s="20"/>
      <c r="M18" s="20" t="s">
        <v>33</v>
      </c>
      <c r="N18" s="61" t="s">
        <v>249</v>
      </c>
      <c r="O18" s="20"/>
      <c r="P18" s="20"/>
      <c r="Q18" s="62"/>
      <c r="R18" s="20"/>
      <c r="S18" s="20"/>
      <c r="T18" s="20"/>
      <c r="U18" s="20"/>
      <c r="V18" s="20"/>
      <c r="W18" s="20"/>
      <c r="X18" s="20"/>
    </row>
    <row r="19" spans="2:24" x14ac:dyDescent="0.3">
      <c r="B19" s="20"/>
      <c r="C19" s="20"/>
      <c r="D19" s="20"/>
      <c r="E19" s="20"/>
      <c r="F19" s="20"/>
      <c r="G19" s="20"/>
      <c r="H19" s="20"/>
      <c r="I19" s="20"/>
      <c r="J19" s="20"/>
      <c r="K19" s="20"/>
      <c r="L19" s="20"/>
      <c r="M19" s="20"/>
      <c r="N19" s="20"/>
      <c r="O19" s="20"/>
      <c r="P19" s="20"/>
      <c r="Q19" s="20"/>
      <c r="R19" s="20"/>
      <c r="S19" s="20"/>
      <c r="T19" s="20"/>
      <c r="U19" s="20"/>
      <c r="V19" s="20"/>
      <c r="W19" s="20"/>
      <c r="X19" s="20"/>
    </row>
    <row r="20" spans="2:24" x14ac:dyDescent="0.3">
      <c r="B20" s="20"/>
      <c r="C20" s="20"/>
      <c r="D20" s="20"/>
      <c r="E20" s="20"/>
      <c r="F20" s="20"/>
      <c r="G20" s="20"/>
      <c r="H20" s="20"/>
      <c r="I20" s="20"/>
      <c r="J20" s="20"/>
      <c r="K20" s="20"/>
      <c r="L20" s="20"/>
      <c r="M20" s="20"/>
      <c r="N20" s="20"/>
      <c r="O20" s="20"/>
      <c r="P20" s="20"/>
      <c r="Q20" s="20"/>
      <c r="R20" s="20"/>
      <c r="S20" s="20"/>
      <c r="T20" s="20"/>
      <c r="U20" s="20"/>
      <c r="V20" s="20"/>
      <c r="W20" s="20"/>
      <c r="X20" s="20"/>
    </row>
    <row r="21" spans="2:24" x14ac:dyDescent="0.3">
      <c r="B21" s="20"/>
      <c r="C21" s="20"/>
      <c r="D21" s="20"/>
      <c r="E21" s="20"/>
      <c r="F21" s="20"/>
      <c r="G21" s="20"/>
      <c r="H21" s="20"/>
      <c r="I21" s="20"/>
      <c r="J21" s="20"/>
      <c r="K21" s="20"/>
      <c r="L21" s="20"/>
      <c r="M21" s="20"/>
      <c r="N21" s="20"/>
      <c r="O21" s="20"/>
      <c r="P21" s="20"/>
      <c r="Q21" s="20"/>
      <c r="R21" s="20"/>
      <c r="S21" s="20"/>
      <c r="T21" s="20"/>
      <c r="U21" s="20"/>
      <c r="V21" s="20"/>
      <c r="W21" s="20"/>
      <c r="X21" s="20"/>
    </row>
    <row r="22" spans="2:24" ht="19.2" x14ac:dyDescent="0.3">
      <c r="B22" s="32" t="s">
        <v>250</v>
      </c>
      <c r="C22" s="20"/>
      <c r="D22" s="20"/>
      <c r="E22" s="20"/>
      <c r="F22" s="20"/>
      <c r="G22" s="20"/>
      <c r="H22" s="20"/>
      <c r="I22" s="20"/>
      <c r="J22" s="20"/>
      <c r="K22" s="20"/>
      <c r="L22" s="20"/>
      <c r="M22" s="20"/>
      <c r="N22" s="20"/>
      <c r="O22" s="20"/>
      <c r="P22" s="20"/>
      <c r="Q22" s="20"/>
      <c r="R22" s="20"/>
      <c r="S22" s="20"/>
      <c r="T22" s="20"/>
      <c r="U22" s="20"/>
      <c r="V22" s="20"/>
      <c r="W22" s="20"/>
      <c r="X22" s="20"/>
    </row>
    <row r="23" spans="2:24" x14ac:dyDescent="0.3">
      <c r="B23" s="20" t="s">
        <v>11</v>
      </c>
      <c r="C23" s="20">
        <v>0</v>
      </c>
      <c r="D23" s="20"/>
      <c r="E23" s="20"/>
      <c r="F23" s="20"/>
      <c r="G23" s="20"/>
      <c r="H23" s="20"/>
      <c r="I23" s="20"/>
      <c r="J23" s="20"/>
      <c r="K23" s="20"/>
      <c r="L23" s="20"/>
      <c r="M23" s="20"/>
      <c r="N23" s="20"/>
      <c r="O23" s="20"/>
      <c r="P23" s="20"/>
      <c r="Q23" s="20"/>
      <c r="R23" s="20"/>
      <c r="S23" s="20"/>
      <c r="T23" s="20"/>
      <c r="U23" s="20"/>
      <c r="V23" s="20"/>
      <c r="W23" s="20"/>
      <c r="X23" s="20"/>
    </row>
    <row r="24" spans="2:24" x14ac:dyDescent="0.3">
      <c r="B24" s="20" t="s">
        <v>12</v>
      </c>
      <c r="C24" s="57">
        <v>0.47699999999999998</v>
      </c>
      <c r="D24" s="20"/>
      <c r="E24" s="20"/>
      <c r="F24" s="20"/>
      <c r="G24" s="20"/>
      <c r="H24" s="20"/>
      <c r="I24" s="20"/>
      <c r="J24" s="20"/>
      <c r="K24" s="20"/>
      <c r="L24" s="20"/>
      <c r="M24" s="20"/>
      <c r="N24" s="20"/>
      <c r="O24" s="20"/>
      <c r="P24" s="20"/>
      <c r="Q24" s="20"/>
      <c r="R24" s="20"/>
      <c r="S24" s="20"/>
      <c r="T24" s="20"/>
      <c r="U24" s="20"/>
      <c r="V24" s="20"/>
      <c r="W24" s="20"/>
      <c r="X24" s="20"/>
    </row>
    <row r="25" spans="2:24" x14ac:dyDescent="0.3">
      <c r="B25" s="20" t="s">
        <v>14</v>
      </c>
      <c r="C25" s="57">
        <v>0.60399999999999998</v>
      </c>
      <c r="D25" s="20"/>
      <c r="E25" s="20"/>
      <c r="F25" s="20"/>
      <c r="G25" s="20"/>
      <c r="H25" s="20"/>
      <c r="I25" s="20"/>
      <c r="J25" s="20"/>
      <c r="K25" s="20"/>
      <c r="L25" s="20"/>
      <c r="M25" s="20"/>
      <c r="N25" s="20"/>
      <c r="O25" s="20"/>
      <c r="P25" s="20"/>
      <c r="Q25" s="20"/>
      <c r="R25" s="20"/>
      <c r="S25" s="20"/>
      <c r="T25" s="20"/>
      <c r="U25" s="20"/>
      <c r="V25" s="20"/>
      <c r="W25" s="20"/>
      <c r="X25" s="20"/>
    </row>
    <row r="26" spans="2:24" x14ac:dyDescent="0.3">
      <c r="B26" s="20" t="s">
        <v>15</v>
      </c>
      <c r="C26" s="57">
        <v>0.33900000000000002</v>
      </c>
      <c r="D26" s="20"/>
      <c r="E26" s="20"/>
      <c r="F26" s="20"/>
      <c r="G26" s="20"/>
      <c r="H26" s="20"/>
      <c r="I26" s="20"/>
      <c r="J26" s="20"/>
      <c r="K26" s="20"/>
      <c r="L26" s="20"/>
      <c r="M26" s="20"/>
      <c r="N26" s="20"/>
      <c r="O26" s="20"/>
      <c r="P26" s="20"/>
      <c r="Q26" s="20"/>
      <c r="R26" s="20"/>
      <c r="S26" s="20"/>
      <c r="T26" s="20"/>
      <c r="U26" s="20"/>
      <c r="V26" s="20"/>
      <c r="W26" s="20"/>
      <c r="X26" s="20"/>
    </row>
    <row r="27" spans="2:24" x14ac:dyDescent="0.3">
      <c r="B27" s="20" t="s">
        <v>16</v>
      </c>
      <c r="C27" s="57">
        <v>0.48799999999999999</v>
      </c>
      <c r="D27" s="20"/>
      <c r="E27" s="20"/>
      <c r="F27" s="20"/>
      <c r="G27" s="20"/>
      <c r="H27" s="20"/>
      <c r="I27" s="20"/>
      <c r="J27" s="20"/>
      <c r="K27" s="20"/>
      <c r="L27" s="20"/>
      <c r="M27" s="20"/>
      <c r="N27" s="20"/>
      <c r="O27" s="20"/>
      <c r="P27" s="20"/>
      <c r="Q27" s="20"/>
      <c r="R27" s="20"/>
      <c r="S27" s="20"/>
      <c r="T27" s="20"/>
      <c r="U27" s="20"/>
      <c r="V27" s="20"/>
      <c r="W27" s="20"/>
      <c r="X27" s="20"/>
    </row>
    <row r="28" spans="2:24" x14ac:dyDescent="0.3">
      <c r="B28" s="20" t="s">
        <v>17</v>
      </c>
      <c r="C28" s="57">
        <v>0.45300000000000001</v>
      </c>
      <c r="D28" s="20"/>
      <c r="E28" s="20"/>
      <c r="F28" s="20"/>
      <c r="G28" s="20"/>
      <c r="H28" s="20"/>
      <c r="I28" s="20"/>
      <c r="J28" s="20"/>
      <c r="K28" s="20"/>
      <c r="L28" s="20"/>
      <c r="M28" s="20"/>
      <c r="N28" s="20"/>
      <c r="O28" s="20"/>
      <c r="P28" s="20"/>
      <c r="Q28" s="20"/>
      <c r="R28" s="20"/>
      <c r="S28" s="20"/>
      <c r="T28" s="20"/>
      <c r="U28" s="20"/>
      <c r="V28" s="20"/>
      <c r="W28" s="20"/>
      <c r="X28" s="20"/>
    </row>
    <row r="29" spans="2:24" x14ac:dyDescent="0.3">
      <c r="B29" s="20" t="s">
        <v>18</v>
      </c>
      <c r="C29" s="57">
        <v>0.57399999999999995</v>
      </c>
      <c r="D29" s="20"/>
      <c r="E29" s="20"/>
      <c r="F29" s="20"/>
      <c r="G29" s="20"/>
      <c r="H29" s="20"/>
      <c r="I29" s="20"/>
      <c r="J29" s="20"/>
      <c r="K29" s="20"/>
      <c r="L29" s="20"/>
      <c r="M29" s="20"/>
      <c r="N29" s="20"/>
      <c r="O29" s="20"/>
      <c r="P29" s="20"/>
      <c r="Q29" s="20"/>
      <c r="R29" s="20"/>
      <c r="S29" s="20"/>
      <c r="T29" s="20"/>
      <c r="U29" s="20"/>
      <c r="V29" s="20"/>
      <c r="W29" s="20"/>
      <c r="X29" s="20"/>
    </row>
    <row r="30" spans="2:24" x14ac:dyDescent="0.3">
      <c r="B30" s="20" t="s">
        <v>32</v>
      </c>
      <c r="C30" s="57">
        <v>0.32200000000000001</v>
      </c>
      <c r="D30" s="20"/>
      <c r="E30" s="20"/>
      <c r="F30" s="20"/>
      <c r="G30" s="20"/>
      <c r="H30" s="20"/>
      <c r="I30" s="20"/>
      <c r="J30" s="20"/>
      <c r="K30" s="20"/>
      <c r="L30" s="20"/>
      <c r="M30" s="20"/>
      <c r="N30" s="20"/>
      <c r="O30" s="20"/>
      <c r="P30" s="20"/>
      <c r="Q30" s="20"/>
      <c r="R30" s="20"/>
      <c r="S30" s="20"/>
      <c r="T30" s="20"/>
      <c r="U30" s="20"/>
      <c r="V30" s="20"/>
      <c r="W30" s="20"/>
      <c r="X30" s="20"/>
    </row>
    <row r="31" spans="2:24" x14ac:dyDescent="0.3">
      <c r="B31" s="20" t="s">
        <v>33</v>
      </c>
      <c r="C31" s="57">
        <v>0.46400000000000002</v>
      </c>
      <c r="D31" s="20"/>
      <c r="E31" s="20"/>
      <c r="F31" s="20"/>
      <c r="G31" s="20"/>
      <c r="H31" s="20"/>
      <c r="I31" s="20"/>
      <c r="J31" s="20"/>
      <c r="K31" s="20"/>
      <c r="L31" s="20"/>
      <c r="M31" s="20"/>
      <c r="N31" s="20"/>
      <c r="O31" s="20"/>
      <c r="P31" s="20"/>
      <c r="Q31" s="20"/>
      <c r="R31" s="20"/>
      <c r="S31" s="20"/>
      <c r="T31" s="20"/>
      <c r="U31" s="20"/>
      <c r="V31" s="20"/>
      <c r="W31" s="20"/>
      <c r="X31" s="20"/>
    </row>
    <row r="32" spans="2:24" x14ac:dyDescent="0.3">
      <c r="B32" s="20"/>
      <c r="C32" s="20"/>
      <c r="D32" s="20"/>
      <c r="E32" s="20"/>
      <c r="F32" s="20"/>
      <c r="G32" s="20"/>
      <c r="H32" s="20"/>
      <c r="I32" s="20"/>
      <c r="J32" s="20"/>
      <c r="K32" s="20"/>
      <c r="L32" s="20"/>
      <c r="M32" s="20"/>
      <c r="N32" s="20"/>
      <c r="O32" s="20"/>
      <c r="P32" s="20"/>
      <c r="Q32" s="20"/>
      <c r="R32" s="20"/>
      <c r="S32" s="20"/>
      <c r="T32" s="20"/>
      <c r="U32" s="20"/>
      <c r="V32" s="20"/>
      <c r="W32" s="20"/>
      <c r="X32" s="20"/>
    </row>
    <row r="33" spans="2:24" ht="19.2" x14ac:dyDescent="0.3">
      <c r="B33" s="32" t="s">
        <v>251</v>
      </c>
      <c r="C33" s="20"/>
      <c r="D33" s="20"/>
      <c r="E33" s="20"/>
      <c r="F33" s="20"/>
      <c r="G33" s="20"/>
      <c r="H33" s="20"/>
      <c r="I33" s="20"/>
      <c r="J33" s="20"/>
      <c r="K33" s="20"/>
      <c r="L33" s="20"/>
      <c r="M33" s="20"/>
      <c r="N33" s="20"/>
      <c r="O33" s="20"/>
      <c r="P33" s="20"/>
      <c r="Q33" s="20"/>
      <c r="R33" s="20"/>
      <c r="S33" s="20"/>
      <c r="T33" s="20"/>
      <c r="U33" s="20"/>
      <c r="V33" s="20"/>
      <c r="W33" s="20"/>
      <c r="X33" s="20"/>
    </row>
    <row r="34" spans="2:24" x14ac:dyDescent="0.3">
      <c r="B34" s="20" t="s">
        <v>11</v>
      </c>
      <c r="C34" s="70">
        <v>0</v>
      </c>
      <c r="D34" s="20"/>
      <c r="E34" s="20"/>
      <c r="F34" s="20"/>
      <c r="G34" s="20"/>
      <c r="H34" s="20"/>
      <c r="I34" s="20"/>
      <c r="J34" s="20"/>
      <c r="K34" s="20"/>
      <c r="L34" s="20"/>
      <c r="M34" s="20"/>
      <c r="N34" s="20"/>
      <c r="O34" s="20"/>
      <c r="P34" s="20"/>
      <c r="Q34" s="20"/>
      <c r="R34" s="20"/>
      <c r="S34" s="20"/>
      <c r="T34" s="20"/>
      <c r="U34" s="20"/>
      <c r="V34" s="20"/>
      <c r="W34" s="20"/>
      <c r="X34" s="20"/>
    </row>
    <row r="35" spans="2:24" x14ac:dyDescent="0.3">
      <c r="B35" s="20" t="s">
        <v>12</v>
      </c>
      <c r="C35" s="57">
        <v>0.44500000000000001</v>
      </c>
      <c r="D35" s="20"/>
      <c r="E35" s="20"/>
      <c r="F35" s="20"/>
      <c r="G35" s="20"/>
      <c r="H35" s="20"/>
      <c r="I35" s="20"/>
      <c r="J35" s="20"/>
      <c r="K35" s="20"/>
      <c r="L35" s="20"/>
      <c r="M35" s="20"/>
      <c r="N35" s="20"/>
      <c r="O35" s="20"/>
      <c r="P35" s="20"/>
      <c r="Q35" s="20"/>
      <c r="R35" s="20"/>
      <c r="S35" s="20"/>
      <c r="T35" s="20"/>
      <c r="U35" s="20"/>
      <c r="V35" s="20"/>
      <c r="W35" s="20"/>
      <c r="X35" s="20"/>
    </row>
    <row r="36" spans="2:24" x14ac:dyDescent="0.3">
      <c r="B36" s="20" t="s">
        <v>14</v>
      </c>
      <c r="C36" s="57">
        <v>0.68899999999999995</v>
      </c>
      <c r="D36" s="20"/>
      <c r="E36" s="20"/>
      <c r="F36" s="20"/>
      <c r="G36" s="20"/>
      <c r="H36" s="20"/>
      <c r="I36" s="20"/>
      <c r="J36" s="20"/>
      <c r="K36" s="20"/>
      <c r="L36" s="20"/>
      <c r="M36" s="20"/>
      <c r="N36" s="20"/>
      <c r="O36" s="20"/>
      <c r="P36" s="20"/>
      <c r="Q36" s="20"/>
      <c r="R36" s="20"/>
      <c r="S36" s="20"/>
      <c r="T36" s="20"/>
      <c r="U36" s="20"/>
      <c r="V36" s="20"/>
      <c r="W36" s="20"/>
      <c r="X36" s="20"/>
    </row>
    <row r="37" spans="2:24" x14ac:dyDescent="0.3">
      <c r="B37" s="20" t="s">
        <v>15</v>
      </c>
      <c r="C37" s="57">
        <v>0.371</v>
      </c>
      <c r="D37" s="20"/>
      <c r="E37" s="20"/>
      <c r="F37" s="20"/>
      <c r="G37" s="20"/>
      <c r="H37" s="20"/>
      <c r="I37" s="20"/>
      <c r="J37" s="20"/>
      <c r="K37" s="20"/>
      <c r="L37" s="20"/>
      <c r="M37" s="20"/>
      <c r="N37" s="20"/>
      <c r="O37" s="20"/>
      <c r="P37" s="20"/>
      <c r="Q37" s="20"/>
      <c r="R37" s="20"/>
      <c r="S37" s="20"/>
      <c r="T37" s="20"/>
      <c r="U37" s="20"/>
      <c r="V37" s="20"/>
      <c r="W37" s="20"/>
      <c r="X37" s="20"/>
    </row>
    <row r="38" spans="2:24" x14ac:dyDescent="0.3">
      <c r="B38" s="20" t="s">
        <v>16</v>
      </c>
      <c r="C38" s="57">
        <v>0.58299999999999996</v>
      </c>
      <c r="D38" s="20"/>
      <c r="E38" s="20"/>
      <c r="F38" s="20"/>
      <c r="G38" s="20"/>
      <c r="H38" s="20"/>
      <c r="I38" s="20"/>
      <c r="J38" s="20"/>
      <c r="K38" s="20"/>
      <c r="L38" s="20"/>
      <c r="M38" s="20"/>
      <c r="N38" s="20"/>
      <c r="O38" s="20"/>
      <c r="P38" s="20"/>
      <c r="Q38" s="20"/>
      <c r="R38" s="20"/>
      <c r="S38" s="20"/>
      <c r="T38" s="20"/>
      <c r="U38" s="20"/>
      <c r="V38" s="20"/>
      <c r="W38" s="20"/>
      <c r="X38" s="20"/>
    </row>
    <row r="39" spans="2:24" x14ac:dyDescent="0.3">
      <c r="B39" s="20"/>
      <c r="C39" s="20"/>
      <c r="D39" s="20"/>
      <c r="E39" s="20"/>
      <c r="F39" s="20"/>
      <c r="G39" s="20"/>
      <c r="H39" s="20"/>
      <c r="I39" s="20"/>
      <c r="J39" s="20"/>
      <c r="K39" s="20"/>
      <c r="L39" s="20"/>
      <c r="M39" s="20"/>
      <c r="N39" s="20"/>
      <c r="O39" s="20"/>
      <c r="P39" s="20"/>
      <c r="Q39" s="20"/>
      <c r="R39" s="20"/>
      <c r="S39" s="20"/>
      <c r="T39" s="20"/>
      <c r="U39" s="20"/>
      <c r="V39" s="20"/>
      <c r="W39" s="20"/>
      <c r="X39" s="20"/>
    </row>
    <row r="40" spans="2:24" x14ac:dyDescent="0.3">
      <c r="B40" s="20"/>
      <c r="C40" s="20"/>
      <c r="D40" s="20"/>
      <c r="E40" s="20"/>
      <c r="F40" s="20"/>
      <c r="G40" s="20"/>
      <c r="H40" s="20"/>
      <c r="I40" s="20"/>
      <c r="J40" s="20"/>
      <c r="K40" s="20"/>
      <c r="L40" s="20"/>
      <c r="M40" s="20"/>
      <c r="N40" s="20"/>
      <c r="O40" s="20"/>
      <c r="P40" s="20"/>
      <c r="Q40" s="20"/>
      <c r="R40" s="20"/>
      <c r="S40" s="20"/>
      <c r="T40" s="20"/>
      <c r="U40" s="20"/>
      <c r="V40" s="20"/>
      <c r="W40" s="20"/>
      <c r="X40" s="20"/>
    </row>
    <row r="41" spans="2:24" x14ac:dyDescent="0.3">
      <c r="B41" s="20"/>
      <c r="C41" s="20"/>
      <c r="D41" s="20"/>
      <c r="E41" s="20"/>
      <c r="F41" s="20"/>
      <c r="G41" s="20"/>
      <c r="H41" s="20"/>
      <c r="I41" s="20"/>
      <c r="J41" s="20"/>
      <c r="K41" s="20"/>
      <c r="L41" s="20"/>
      <c r="M41" s="20"/>
      <c r="N41" s="20"/>
      <c r="O41" s="20"/>
      <c r="P41" s="20"/>
      <c r="Q41" s="20"/>
      <c r="R41" s="20"/>
      <c r="S41" s="20"/>
      <c r="T41" s="20"/>
      <c r="U41" s="20"/>
      <c r="V41" s="20"/>
      <c r="W41" s="20"/>
      <c r="X41" s="20"/>
    </row>
    <row r="42" spans="2:24" ht="19.2" x14ac:dyDescent="0.3">
      <c r="B42" s="20" t="s">
        <v>155</v>
      </c>
      <c r="C42" s="20"/>
      <c r="D42" s="20"/>
      <c r="E42" s="20"/>
      <c r="F42" s="20"/>
      <c r="G42" s="20"/>
      <c r="H42" s="20"/>
      <c r="I42" s="20"/>
      <c r="J42" s="20"/>
      <c r="K42" s="20"/>
      <c r="L42" s="20"/>
      <c r="M42" s="20"/>
      <c r="N42" s="20"/>
      <c r="O42" s="20"/>
      <c r="P42" s="20"/>
      <c r="Q42" s="20"/>
      <c r="R42" s="20"/>
      <c r="S42" s="20"/>
      <c r="T42" s="20"/>
      <c r="U42" s="20"/>
      <c r="V42" s="20"/>
      <c r="W42" s="20"/>
      <c r="X42" s="20"/>
    </row>
  </sheetData>
  <mergeCells count="1">
    <mergeCell ref="B2:C2"/>
  </mergeCells>
  <phoneticPr fontId="6" type="noConversion"/>
  <printOptions horizontalCentered="1"/>
  <pageMargins left="0.7" right="0.7" top="0.75" bottom="0.75" header="0.3" footer="0.3"/>
  <pageSetup orientation="landscape"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276"/>
  <sheetViews>
    <sheetView showGridLines="0" topLeftCell="A70" zoomScaleNormal="100" zoomScaleSheetLayoutView="70" workbookViewId="0">
      <selection activeCell="B43" sqref="B43"/>
    </sheetView>
  </sheetViews>
  <sheetFormatPr defaultColWidth="9.109375" defaultRowHeight="14.4" x14ac:dyDescent="0.3"/>
  <cols>
    <col min="1" max="1" width="4.6640625" style="73" customWidth="1"/>
    <col min="2" max="2" width="14.44140625" style="73" customWidth="1"/>
    <col min="3" max="3" width="7.88671875" style="178" customWidth="1"/>
    <col min="4" max="4" width="13.88671875" style="178" customWidth="1"/>
    <col min="5" max="5" width="11.6640625" style="178" customWidth="1"/>
    <col min="6" max="6" width="26.88671875" style="178" bestFit="1" customWidth="1"/>
    <col min="7" max="7" width="13.33203125" style="178" bestFit="1" customWidth="1"/>
    <col min="8" max="8" width="8.88671875" style="178" customWidth="1"/>
    <col min="9" max="9" width="8.33203125" style="178" bestFit="1" customWidth="1"/>
    <col min="10" max="10" width="13.109375" style="178" customWidth="1"/>
    <col min="11" max="11" width="17.88671875" style="73" customWidth="1"/>
    <col min="12" max="12" width="14.44140625" style="73" customWidth="1"/>
    <col min="13" max="13" width="6.6640625" style="178" customWidth="1"/>
    <col min="14" max="14" width="6.33203125" style="178" customWidth="1"/>
    <col min="15" max="15" width="10.6640625" style="178" customWidth="1"/>
    <col min="16" max="16" width="8.88671875" style="178" customWidth="1"/>
    <col min="17" max="17" width="10.6640625" style="178" customWidth="1"/>
    <col min="18" max="18" width="8.88671875" style="178" customWidth="1"/>
    <col min="19" max="20" width="10.6640625" style="178" customWidth="1"/>
    <col min="21" max="257" width="9.109375" style="73"/>
    <col min="258" max="258" width="3" style="73" customWidth="1"/>
    <col min="259" max="259" width="12.44140625" style="73" customWidth="1"/>
    <col min="260" max="260" width="5" style="73" customWidth="1"/>
    <col min="261" max="261" width="12" style="73" customWidth="1"/>
    <col min="262" max="262" width="10.44140625" style="73" customWidth="1"/>
    <col min="263" max="263" width="10.44140625" style="73" bestFit="1" customWidth="1"/>
    <col min="264" max="264" width="9.44140625" style="73" bestFit="1" customWidth="1"/>
    <col min="265" max="265" width="12" style="73" customWidth="1"/>
    <col min="266" max="266" width="10" style="73" customWidth="1"/>
    <col min="267" max="267" width="12.44140625" style="73" customWidth="1"/>
    <col min="268" max="268" width="9.44140625" style="73" bestFit="1" customWidth="1"/>
    <col min="269" max="269" width="10.44140625" style="73" customWidth="1"/>
    <col min="270" max="270" width="11.44140625" style="73" customWidth="1"/>
    <col min="271" max="271" width="9.44140625" style="73" bestFit="1" customWidth="1"/>
    <col min="272" max="272" width="13.44140625" style="73" customWidth="1"/>
    <col min="273" max="274" width="9.44140625" style="73" bestFit="1" customWidth="1"/>
    <col min="275" max="275" width="9.5546875" style="73" bestFit="1" customWidth="1"/>
    <col min="276" max="513" width="9.109375" style="73"/>
    <col min="514" max="514" width="3" style="73" customWidth="1"/>
    <col min="515" max="515" width="12.44140625" style="73" customWidth="1"/>
    <col min="516" max="516" width="5" style="73" customWidth="1"/>
    <col min="517" max="517" width="12" style="73" customWidth="1"/>
    <col min="518" max="518" width="10.44140625" style="73" customWidth="1"/>
    <col min="519" max="519" width="10.44140625" style="73" bestFit="1" customWidth="1"/>
    <col min="520" max="520" width="9.44140625" style="73" bestFit="1" customWidth="1"/>
    <col min="521" max="521" width="12" style="73" customWidth="1"/>
    <col min="522" max="522" width="10" style="73" customWidth="1"/>
    <col min="523" max="523" width="12.44140625" style="73" customWidth="1"/>
    <col min="524" max="524" width="9.44140625" style="73" bestFit="1" customWidth="1"/>
    <col min="525" max="525" width="10.44140625" style="73" customWidth="1"/>
    <col min="526" max="526" width="11.44140625" style="73" customWidth="1"/>
    <col min="527" max="527" width="9.44140625" style="73" bestFit="1" customWidth="1"/>
    <col min="528" max="528" width="13.44140625" style="73" customWidth="1"/>
    <col min="529" max="530" width="9.44140625" style="73" bestFit="1" customWidth="1"/>
    <col min="531" max="531" width="9.5546875" style="73" bestFit="1" customWidth="1"/>
    <col min="532" max="769" width="9.109375" style="73"/>
    <col min="770" max="770" width="3" style="73" customWidth="1"/>
    <col min="771" max="771" width="12.44140625" style="73" customWidth="1"/>
    <col min="772" max="772" width="5" style="73" customWidth="1"/>
    <col min="773" max="773" width="12" style="73" customWidth="1"/>
    <col min="774" max="774" width="10.44140625" style="73" customWidth="1"/>
    <col min="775" max="775" width="10.44140625" style="73" bestFit="1" customWidth="1"/>
    <col min="776" max="776" width="9.44140625" style="73" bestFit="1" customWidth="1"/>
    <col min="777" max="777" width="12" style="73" customWidth="1"/>
    <col min="778" max="778" width="10" style="73" customWidth="1"/>
    <col min="779" max="779" width="12.44140625" style="73" customWidth="1"/>
    <col min="780" max="780" width="9.44140625" style="73" bestFit="1" customWidth="1"/>
    <col min="781" max="781" width="10.44140625" style="73" customWidth="1"/>
    <col min="782" max="782" width="11.44140625" style="73" customWidth="1"/>
    <col min="783" max="783" width="9.44140625" style="73" bestFit="1" customWidth="1"/>
    <col min="784" max="784" width="13.44140625" style="73" customWidth="1"/>
    <col min="785" max="786" width="9.44140625" style="73" bestFit="1" customWidth="1"/>
    <col min="787" max="787" width="9.5546875" style="73" bestFit="1" customWidth="1"/>
    <col min="788" max="1025" width="9.109375" style="73"/>
    <col min="1026" max="1026" width="3" style="73" customWidth="1"/>
    <col min="1027" max="1027" width="12.44140625" style="73" customWidth="1"/>
    <col min="1028" max="1028" width="5" style="73" customWidth="1"/>
    <col min="1029" max="1029" width="12" style="73" customWidth="1"/>
    <col min="1030" max="1030" width="10.44140625" style="73" customWidth="1"/>
    <col min="1031" max="1031" width="10.44140625" style="73" bestFit="1" customWidth="1"/>
    <col min="1032" max="1032" width="9.44140625" style="73" bestFit="1" customWidth="1"/>
    <col min="1033" max="1033" width="12" style="73" customWidth="1"/>
    <col min="1034" max="1034" width="10" style="73" customWidth="1"/>
    <col min="1035" max="1035" width="12.44140625" style="73" customWidth="1"/>
    <col min="1036" max="1036" width="9.44140625" style="73" bestFit="1" customWidth="1"/>
    <col min="1037" max="1037" width="10.44140625" style="73" customWidth="1"/>
    <col min="1038" max="1038" width="11.44140625" style="73" customWidth="1"/>
    <col min="1039" max="1039" width="9.44140625" style="73" bestFit="1" customWidth="1"/>
    <col min="1040" max="1040" width="13.44140625" style="73" customWidth="1"/>
    <col min="1041" max="1042" width="9.44140625" style="73" bestFit="1" customWidth="1"/>
    <col min="1043" max="1043" width="9.5546875" style="73" bestFit="1" customWidth="1"/>
    <col min="1044" max="1281" width="9.109375" style="73"/>
    <col min="1282" max="1282" width="3" style="73" customWidth="1"/>
    <col min="1283" max="1283" width="12.44140625" style="73" customWidth="1"/>
    <col min="1284" max="1284" width="5" style="73" customWidth="1"/>
    <col min="1285" max="1285" width="12" style="73" customWidth="1"/>
    <col min="1286" max="1286" width="10.44140625" style="73" customWidth="1"/>
    <col min="1287" max="1287" width="10.44140625" style="73" bestFit="1" customWidth="1"/>
    <col min="1288" max="1288" width="9.44140625" style="73" bestFit="1" customWidth="1"/>
    <col min="1289" max="1289" width="12" style="73" customWidth="1"/>
    <col min="1290" max="1290" width="10" style="73" customWidth="1"/>
    <col min="1291" max="1291" width="12.44140625" style="73" customWidth="1"/>
    <col min="1292" max="1292" width="9.44140625" style="73" bestFit="1" customWidth="1"/>
    <col min="1293" max="1293" width="10.44140625" style="73" customWidth="1"/>
    <col min="1294" max="1294" width="11.44140625" style="73" customWidth="1"/>
    <col min="1295" max="1295" width="9.44140625" style="73" bestFit="1" customWidth="1"/>
    <col min="1296" max="1296" width="13.44140625" style="73" customWidth="1"/>
    <col min="1297" max="1298" width="9.44140625" style="73" bestFit="1" customWidth="1"/>
    <col min="1299" max="1299" width="9.5546875" style="73" bestFit="1" customWidth="1"/>
    <col min="1300" max="1537" width="9.109375" style="73"/>
    <col min="1538" max="1538" width="3" style="73" customWidth="1"/>
    <col min="1539" max="1539" width="12.44140625" style="73" customWidth="1"/>
    <col min="1540" max="1540" width="5" style="73" customWidth="1"/>
    <col min="1541" max="1541" width="12" style="73" customWidth="1"/>
    <col min="1542" max="1542" width="10.44140625" style="73" customWidth="1"/>
    <col min="1543" max="1543" width="10.44140625" style="73" bestFit="1" customWidth="1"/>
    <col min="1544" max="1544" width="9.44140625" style="73" bestFit="1" customWidth="1"/>
    <col min="1545" max="1545" width="12" style="73" customWidth="1"/>
    <col min="1546" max="1546" width="10" style="73" customWidth="1"/>
    <col min="1547" max="1547" width="12.44140625" style="73" customWidth="1"/>
    <col min="1548" max="1548" width="9.44140625" style="73" bestFit="1" customWidth="1"/>
    <col min="1549" max="1549" width="10.44140625" style="73" customWidth="1"/>
    <col min="1550" max="1550" width="11.44140625" style="73" customWidth="1"/>
    <col min="1551" max="1551" width="9.44140625" style="73" bestFit="1" customWidth="1"/>
    <col min="1552" max="1552" width="13.44140625" style="73" customWidth="1"/>
    <col min="1553" max="1554" width="9.44140625" style="73" bestFit="1" customWidth="1"/>
    <col min="1555" max="1555" width="9.5546875" style="73" bestFit="1" customWidth="1"/>
    <col min="1556" max="1793" width="9.109375" style="73"/>
    <col min="1794" max="1794" width="3" style="73" customWidth="1"/>
    <col min="1795" max="1795" width="12.44140625" style="73" customWidth="1"/>
    <col min="1796" max="1796" width="5" style="73" customWidth="1"/>
    <col min="1797" max="1797" width="12" style="73" customWidth="1"/>
    <col min="1798" max="1798" width="10.44140625" style="73" customWidth="1"/>
    <col min="1799" max="1799" width="10.44140625" style="73" bestFit="1" customWidth="1"/>
    <col min="1800" max="1800" width="9.44140625" style="73" bestFit="1" customWidth="1"/>
    <col min="1801" max="1801" width="12" style="73" customWidth="1"/>
    <col min="1802" max="1802" width="10" style="73" customWidth="1"/>
    <col min="1803" max="1803" width="12.44140625" style="73" customWidth="1"/>
    <col min="1804" max="1804" width="9.44140625" style="73" bestFit="1" customWidth="1"/>
    <col min="1805" max="1805" width="10.44140625" style="73" customWidth="1"/>
    <col min="1806" max="1806" width="11.44140625" style="73" customWidth="1"/>
    <col min="1807" max="1807" width="9.44140625" style="73" bestFit="1" customWidth="1"/>
    <col min="1808" max="1808" width="13.44140625" style="73" customWidth="1"/>
    <col min="1809" max="1810" width="9.44140625" style="73" bestFit="1" customWidth="1"/>
    <col min="1811" max="1811" width="9.5546875" style="73" bestFit="1" customWidth="1"/>
    <col min="1812" max="2049" width="9.109375" style="73"/>
    <col min="2050" max="2050" width="3" style="73" customWidth="1"/>
    <col min="2051" max="2051" width="12.44140625" style="73" customWidth="1"/>
    <col min="2052" max="2052" width="5" style="73" customWidth="1"/>
    <col min="2053" max="2053" width="12" style="73" customWidth="1"/>
    <col min="2054" max="2054" width="10.44140625" style="73" customWidth="1"/>
    <col min="2055" max="2055" width="10.44140625" style="73" bestFit="1" customWidth="1"/>
    <col min="2056" max="2056" width="9.44140625" style="73" bestFit="1" customWidth="1"/>
    <col min="2057" max="2057" width="12" style="73" customWidth="1"/>
    <col min="2058" max="2058" width="10" style="73" customWidth="1"/>
    <col min="2059" max="2059" width="12.44140625" style="73" customWidth="1"/>
    <col min="2060" max="2060" width="9.44140625" style="73" bestFit="1" customWidth="1"/>
    <col min="2061" max="2061" width="10.44140625" style="73" customWidth="1"/>
    <col min="2062" max="2062" width="11.44140625" style="73" customWidth="1"/>
    <col min="2063" max="2063" width="9.44140625" style="73" bestFit="1" customWidth="1"/>
    <col min="2064" max="2064" width="13.44140625" style="73" customWidth="1"/>
    <col min="2065" max="2066" width="9.44140625" style="73" bestFit="1" customWidth="1"/>
    <col min="2067" max="2067" width="9.5546875" style="73" bestFit="1" customWidth="1"/>
    <col min="2068" max="2305" width="9.109375" style="73"/>
    <col min="2306" max="2306" width="3" style="73" customWidth="1"/>
    <col min="2307" max="2307" width="12.44140625" style="73" customWidth="1"/>
    <col min="2308" max="2308" width="5" style="73" customWidth="1"/>
    <col min="2309" max="2309" width="12" style="73" customWidth="1"/>
    <col min="2310" max="2310" width="10.44140625" style="73" customWidth="1"/>
    <col min="2311" max="2311" width="10.44140625" style="73" bestFit="1" customWidth="1"/>
    <col min="2312" max="2312" width="9.44140625" style="73" bestFit="1" customWidth="1"/>
    <col min="2313" max="2313" width="12" style="73" customWidth="1"/>
    <col min="2314" max="2314" width="10" style="73" customWidth="1"/>
    <col min="2315" max="2315" width="12.44140625" style="73" customWidth="1"/>
    <col min="2316" max="2316" width="9.44140625" style="73" bestFit="1" customWidth="1"/>
    <col min="2317" max="2317" width="10.44140625" style="73" customWidth="1"/>
    <col min="2318" max="2318" width="11.44140625" style="73" customWidth="1"/>
    <col min="2319" max="2319" width="9.44140625" style="73" bestFit="1" customWidth="1"/>
    <col min="2320" max="2320" width="13.44140625" style="73" customWidth="1"/>
    <col min="2321" max="2322" width="9.44140625" style="73" bestFit="1" customWidth="1"/>
    <col min="2323" max="2323" width="9.5546875" style="73" bestFit="1" customWidth="1"/>
    <col min="2324" max="2561" width="9.109375" style="73"/>
    <col min="2562" max="2562" width="3" style="73" customWidth="1"/>
    <col min="2563" max="2563" width="12.44140625" style="73" customWidth="1"/>
    <col min="2564" max="2564" width="5" style="73" customWidth="1"/>
    <col min="2565" max="2565" width="12" style="73" customWidth="1"/>
    <col min="2566" max="2566" width="10.44140625" style="73" customWidth="1"/>
    <col min="2567" max="2567" width="10.44140625" style="73" bestFit="1" customWidth="1"/>
    <col min="2568" max="2568" width="9.44140625" style="73" bestFit="1" customWidth="1"/>
    <col min="2569" max="2569" width="12" style="73" customWidth="1"/>
    <col min="2570" max="2570" width="10" style="73" customWidth="1"/>
    <col min="2571" max="2571" width="12.44140625" style="73" customWidth="1"/>
    <col min="2572" max="2572" width="9.44140625" style="73" bestFit="1" customWidth="1"/>
    <col min="2573" max="2573" width="10.44140625" style="73" customWidth="1"/>
    <col min="2574" max="2574" width="11.44140625" style="73" customWidth="1"/>
    <col min="2575" max="2575" width="9.44140625" style="73" bestFit="1" customWidth="1"/>
    <col min="2576" max="2576" width="13.44140625" style="73" customWidth="1"/>
    <col min="2577" max="2578" width="9.44140625" style="73" bestFit="1" customWidth="1"/>
    <col min="2579" max="2579" width="9.5546875" style="73" bestFit="1" customWidth="1"/>
    <col min="2580" max="2817" width="9.109375" style="73"/>
    <col min="2818" max="2818" width="3" style="73" customWidth="1"/>
    <col min="2819" max="2819" width="12.44140625" style="73" customWidth="1"/>
    <col min="2820" max="2820" width="5" style="73" customWidth="1"/>
    <col min="2821" max="2821" width="12" style="73" customWidth="1"/>
    <col min="2822" max="2822" width="10.44140625" style="73" customWidth="1"/>
    <col min="2823" max="2823" width="10.44140625" style="73" bestFit="1" customWidth="1"/>
    <col min="2824" max="2824" width="9.44140625" style="73" bestFit="1" customWidth="1"/>
    <col min="2825" max="2825" width="12" style="73" customWidth="1"/>
    <col min="2826" max="2826" width="10" style="73" customWidth="1"/>
    <col min="2827" max="2827" width="12.44140625" style="73" customWidth="1"/>
    <col min="2828" max="2828" width="9.44140625" style="73" bestFit="1" customWidth="1"/>
    <col min="2829" max="2829" width="10.44140625" style="73" customWidth="1"/>
    <col min="2830" max="2830" width="11.44140625" style="73" customWidth="1"/>
    <col min="2831" max="2831" width="9.44140625" style="73" bestFit="1" customWidth="1"/>
    <col min="2832" max="2832" width="13.44140625" style="73" customWidth="1"/>
    <col min="2833" max="2834" width="9.44140625" style="73" bestFit="1" customWidth="1"/>
    <col min="2835" max="2835" width="9.5546875" style="73" bestFit="1" customWidth="1"/>
    <col min="2836" max="3073" width="9.109375" style="73"/>
    <col min="3074" max="3074" width="3" style="73" customWidth="1"/>
    <col min="3075" max="3075" width="12.44140625" style="73" customWidth="1"/>
    <col min="3076" max="3076" width="5" style="73" customWidth="1"/>
    <col min="3077" max="3077" width="12" style="73" customWidth="1"/>
    <col min="3078" max="3078" width="10.44140625" style="73" customWidth="1"/>
    <col min="3079" max="3079" width="10.44140625" style="73" bestFit="1" customWidth="1"/>
    <col min="3080" max="3080" width="9.44140625" style="73" bestFit="1" customWidth="1"/>
    <col min="3081" max="3081" width="12" style="73" customWidth="1"/>
    <col min="3082" max="3082" width="10" style="73" customWidth="1"/>
    <col min="3083" max="3083" width="12.44140625" style="73" customWidth="1"/>
    <col min="3084" max="3084" width="9.44140625" style="73" bestFit="1" customWidth="1"/>
    <col min="3085" max="3085" width="10.44140625" style="73" customWidth="1"/>
    <col min="3086" max="3086" width="11.44140625" style="73" customWidth="1"/>
    <col min="3087" max="3087" width="9.44140625" style="73" bestFit="1" customWidth="1"/>
    <col min="3088" max="3088" width="13.44140625" style="73" customWidth="1"/>
    <col min="3089" max="3090" width="9.44140625" style="73" bestFit="1" customWidth="1"/>
    <col min="3091" max="3091" width="9.5546875" style="73" bestFit="1" customWidth="1"/>
    <col min="3092" max="3329" width="9.109375" style="73"/>
    <col min="3330" max="3330" width="3" style="73" customWidth="1"/>
    <col min="3331" max="3331" width="12.44140625" style="73" customWidth="1"/>
    <col min="3332" max="3332" width="5" style="73" customWidth="1"/>
    <col min="3333" max="3333" width="12" style="73" customWidth="1"/>
    <col min="3334" max="3334" width="10.44140625" style="73" customWidth="1"/>
    <col min="3335" max="3335" width="10.44140625" style="73" bestFit="1" customWidth="1"/>
    <col min="3336" max="3336" width="9.44140625" style="73" bestFit="1" customWidth="1"/>
    <col min="3337" max="3337" width="12" style="73" customWidth="1"/>
    <col min="3338" max="3338" width="10" style="73" customWidth="1"/>
    <col min="3339" max="3339" width="12.44140625" style="73" customWidth="1"/>
    <col min="3340" max="3340" width="9.44140625" style="73" bestFit="1" customWidth="1"/>
    <col min="3341" max="3341" width="10.44140625" style="73" customWidth="1"/>
    <col min="3342" max="3342" width="11.44140625" style="73" customWidth="1"/>
    <col min="3343" max="3343" width="9.44140625" style="73" bestFit="1" customWidth="1"/>
    <col min="3344" max="3344" width="13.44140625" style="73" customWidth="1"/>
    <col min="3345" max="3346" width="9.44140625" style="73" bestFit="1" customWidth="1"/>
    <col min="3347" max="3347" width="9.5546875" style="73" bestFit="1" customWidth="1"/>
    <col min="3348" max="3585" width="9.109375" style="73"/>
    <col min="3586" max="3586" width="3" style="73" customWidth="1"/>
    <col min="3587" max="3587" width="12.44140625" style="73" customWidth="1"/>
    <col min="3588" max="3588" width="5" style="73" customWidth="1"/>
    <col min="3589" max="3589" width="12" style="73" customWidth="1"/>
    <col min="3590" max="3590" width="10.44140625" style="73" customWidth="1"/>
    <col min="3591" max="3591" width="10.44140625" style="73" bestFit="1" customWidth="1"/>
    <col min="3592" max="3592" width="9.44140625" style="73" bestFit="1" customWidth="1"/>
    <col min="3593" max="3593" width="12" style="73" customWidth="1"/>
    <col min="3594" max="3594" width="10" style="73" customWidth="1"/>
    <col min="3595" max="3595" width="12.44140625" style="73" customWidth="1"/>
    <col min="3596" max="3596" width="9.44140625" style="73" bestFit="1" customWidth="1"/>
    <col min="3597" max="3597" width="10.44140625" style="73" customWidth="1"/>
    <col min="3598" max="3598" width="11.44140625" style="73" customWidth="1"/>
    <col min="3599" max="3599" width="9.44140625" style="73" bestFit="1" customWidth="1"/>
    <col min="3600" max="3600" width="13.44140625" style="73" customWidth="1"/>
    <col min="3601" max="3602" width="9.44140625" style="73" bestFit="1" customWidth="1"/>
    <col min="3603" max="3603" width="9.5546875" style="73" bestFit="1" customWidth="1"/>
    <col min="3604" max="3841" width="9.109375" style="73"/>
    <col min="3842" max="3842" width="3" style="73" customWidth="1"/>
    <col min="3843" max="3843" width="12.44140625" style="73" customWidth="1"/>
    <col min="3844" max="3844" width="5" style="73" customWidth="1"/>
    <col min="3845" max="3845" width="12" style="73" customWidth="1"/>
    <col min="3846" max="3846" width="10.44140625" style="73" customWidth="1"/>
    <col min="3847" max="3847" width="10.44140625" style="73" bestFit="1" customWidth="1"/>
    <col min="3848" max="3848" width="9.44140625" style="73" bestFit="1" customWidth="1"/>
    <col min="3849" max="3849" width="12" style="73" customWidth="1"/>
    <col min="3850" max="3850" width="10" style="73" customWidth="1"/>
    <col min="3851" max="3851" width="12.44140625" style="73" customWidth="1"/>
    <col min="3852" max="3852" width="9.44140625" style="73" bestFit="1" customWidth="1"/>
    <col min="3853" max="3853" width="10.44140625" style="73" customWidth="1"/>
    <col min="3854" max="3854" width="11.44140625" style="73" customWidth="1"/>
    <col min="3855" max="3855" width="9.44140625" style="73" bestFit="1" customWidth="1"/>
    <col min="3856" max="3856" width="13.44140625" style="73" customWidth="1"/>
    <col min="3857" max="3858" width="9.44140625" style="73" bestFit="1" customWidth="1"/>
    <col min="3859" max="3859" width="9.5546875" style="73" bestFit="1" customWidth="1"/>
    <col min="3860" max="4097" width="9.109375" style="73"/>
    <col min="4098" max="4098" width="3" style="73" customWidth="1"/>
    <col min="4099" max="4099" width="12.44140625" style="73" customWidth="1"/>
    <col min="4100" max="4100" width="5" style="73" customWidth="1"/>
    <col min="4101" max="4101" width="12" style="73" customWidth="1"/>
    <col min="4102" max="4102" width="10.44140625" style="73" customWidth="1"/>
    <col min="4103" max="4103" width="10.44140625" style="73" bestFit="1" customWidth="1"/>
    <col min="4104" max="4104" width="9.44140625" style="73" bestFit="1" customWidth="1"/>
    <col min="4105" max="4105" width="12" style="73" customWidth="1"/>
    <col min="4106" max="4106" width="10" style="73" customWidth="1"/>
    <col min="4107" max="4107" width="12.44140625" style="73" customWidth="1"/>
    <col min="4108" max="4108" width="9.44140625" style="73" bestFit="1" customWidth="1"/>
    <col min="4109" max="4109" width="10.44140625" style="73" customWidth="1"/>
    <col min="4110" max="4110" width="11.44140625" style="73" customWidth="1"/>
    <col min="4111" max="4111" width="9.44140625" style="73" bestFit="1" customWidth="1"/>
    <col min="4112" max="4112" width="13.44140625" style="73" customWidth="1"/>
    <col min="4113" max="4114" width="9.44140625" style="73" bestFit="1" customWidth="1"/>
    <col min="4115" max="4115" width="9.5546875" style="73" bestFit="1" customWidth="1"/>
    <col min="4116" max="4353" width="9.109375" style="73"/>
    <col min="4354" max="4354" width="3" style="73" customWidth="1"/>
    <col min="4355" max="4355" width="12.44140625" style="73" customWidth="1"/>
    <col min="4356" max="4356" width="5" style="73" customWidth="1"/>
    <col min="4357" max="4357" width="12" style="73" customWidth="1"/>
    <col min="4358" max="4358" width="10.44140625" style="73" customWidth="1"/>
    <col min="4359" max="4359" width="10.44140625" style="73" bestFit="1" customWidth="1"/>
    <col min="4360" max="4360" width="9.44140625" style="73" bestFit="1" customWidth="1"/>
    <col min="4361" max="4361" width="12" style="73" customWidth="1"/>
    <col min="4362" max="4362" width="10" style="73" customWidth="1"/>
    <col min="4363" max="4363" width="12.44140625" style="73" customWidth="1"/>
    <col min="4364" max="4364" width="9.44140625" style="73" bestFit="1" customWidth="1"/>
    <col min="4365" max="4365" width="10.44140625" style="73" customWidth="1"/>
    <col min="4366" max="4366" width="11.44140625" style="73" customWidth="1"/>
    <col min="4367" max="4367" width="9.44140625" style="73" bestFit="1" customWidth="1"/>
    <col min="4368" max="4368" width="13.44140625" style="73" customWidth="1"/>
    <col min="4369" max="4370" width="9.44140625" style="73" bestFit="1" customWidth="1"/>
    <col min="4371" max="4371" width="9.5546875" style="73" bestFit="1" customWidth="1"/>
    <col min="4372" max="4609" width="9.109375" style="73"/>
    <col min="4610" max="4610" width="3" style="73" customWidth="1"/>
    <col min="4611" max="4611" width="12.44140625" style="73" customWidth="1"/>
    <col min="4612" max="4612" width="5" style="73" customWidth="1"/>
    <col min="4613" max="4613" width="12" style="73" customWidth="1"/>
    <col min="4614" max="4614" width="10.44140625" style="73" customWidth="1"/>
    <col min="4615" max="4615" width="10.44140625" style="73" bestFit="1" customWidth="1"/>
    <col min="4616" max="4616" width="9.44140625" style="73" bestFit="1" customWidth="1"/>
    <col min="4617" max="4617" width="12" style="73" customWidth="1"/>
    <col min="4618" max="4618" width="10" style="73" customWidth="1"/>
    <col min="4619" max="4619" width="12.44140625" style="73" customWidth="1"/>
    <col min="4620" max="4620" width="9.44140625" style="73" bestFit="1" customWidth="1"/>
    <col min="4621" max="4621" width="10.44140625" style="73" customWidth="1"/>
    <col min="4622" max="4622" width="11.44140625" style="73" customWidth="1"/>
    <col min="4623" max="4623" width="9.44140625" style="73" bestFit="1" customWidth="1"/>
    <col min="4624" max="4624" width="13.44140625" style="73" customWidth="1"/>
    <col min="4625" max="4626" width="9.44140625" style="73" bestFit="1" customWidth="1"/>
    <col min="4627" max="4627" width="9.5546875" style="73" bestFit="1" customWidth="1"/>
    <col min="4628" max="4865" width="9.109375" style="73"/>
    <col min="4866" max="4866" width="3" style="73" customWidth="1"/>
    <col min="4867" max="4867" width="12.44140625" style="73" customWidth="1"/>
    <col min="4868" max="4868" width="5" style="73" customWidth="1"/>
    <col min="4869" max="4869" width="12" style="73" customWidth="1"/>
    <col min="4870" max="4870" width="10.44140625" style="73" customWidth="1"/>
    <col min="4871" max="4871" width="10.44140625" style="73" bestFit="1" customWidth="1"/>
    <col min="4872" max="4872" width="9.44140625" style="73" bestFit="1" customWidth="1"/>
    <col min="4873" max="4873" width="12" style="73" customWidth="1"/>
    <col min="4874" max="4874" width="10" style="73" customWidth="1"/>
    <col min="4875" max="4875" width="12.44140625" style="73" customWidth="1"/>
    <col min="4876" max="4876" width="9.44140625" style="73" bestFit="1" customWidth="1"/>
    <col min="4877" max="4877" width="10.44140625" style="73" customWidth="1"/>
    <col min="4878" max="4878" width="11.44140625" style="73" customWidth="1"/>
    <col min="4879" max="4879" width="9.44140625" style="73" bestFit="1" customWidth="1"/>
    <col min="4880" max="4880" width="13.44140625" style="73" customWidth="1"/>
    <col min="4881" max="4882" width="9.44140625" style="73" bestFit="1" customWidth="1"/>
    <col min="4883" max="4883" width="9.5546875" style="73" bestFit="1" customWidth="1"/>
    <col min="4884" max="5121" width="9.109375" style="73"/>
    <col min="5122" max="5122" width="3" style="73" customWidth="1"/>
    <col min="5123" max="5123" width="12.44140625" style="73" customWidth="1"/>
    <col min="5124" max="5124" width="5" style="73" customWidth="1"/>
    <col min="5125" max="5125" width="12" style="73" customWidth="1"/>
    <col min="5126" max="5126" width="10.44140625" style="73" customWidth="1"/>
    <col min="5127" max="5127" width="10.44140625" style="73" bestFit="1" customWidth="1"/>
    <col min="5128" max="5128" width="9.44140625" style="73" bestFit="1" customWidth="1"/>
    <col min="5129" max="5129" width="12" style="73" customWidth="1"/>
    <col min="5130" max="5130" width="10" style="73" customWidth="1"/>
    <col min="5131" max="5131" width="12.44140625" style="73" customWidth="1"/>
    <col min="5132" max="5132" width="9.44140625" style="73" bestFit="1" customWidth="1"/>
    <col min="5133" max="5133" width="10.44140625" style="73" customWidth="1"/>
    <col min="5134" max="5134" width="11.44140625" style="73" customWidth="1"/>
    <col min="5135" max="5135" width="9.44140625" style="73" bestFit="1" customWidth="1"/>
    <col min="5136" max="5136" width="13.44140625" style="73" customWidth="1"/>
    <col min="5137" max="5138" width="9.44140625" style="73" bestFit="1" customWidth="1"/>
    <col min="5139" max="5139" width="9.5546875" style="73" bestFit="1" customWidth="1"/>
    <col min="5140" max="5377" width="9.109375" style="73"/>
    <col min="5378" max="5378" width="3" style="73" customWidth="1"/>
    <col min="5379" max="5379" width="12.44140625" style="73" customWidth="1"/>
    <col min="5380" max="5380" width="5" style="73" customWidth="1"/>
    <col min="5381" max="5381" width="12" style="73" customWidth="1"/>
    <col min="5382" max="5382" width="10.44140625" style="73" customWidth="1"/>
    <col min="5383" max="5383" width="10.44140625" style="73" bestFit="1" customWidth="1"/>
    <col min="5384" max="5384" width="9.44140625" style="73" bestFit="1" customWidth="1"/>
    <col min="5385" max="5385" width="12" style="73" customWidth="1"/>
    <col min="5386" max="5386" width="10" style="73" customWidth="1"/>
    <col min="5387" max="5387" width="12.44140625" style="73" customWidth="1"/>
    <col min="5388" max="5388" width="9.44140625" style="73" bestFit="1" customWidth="1"/>
    <col min="5389" max="5389" width="10.44140625" style="73" customWidth="1"/>
    <col min="5390" max="5390" width="11.44140625" style="73" customWidth="1"/>
    <col min="5391" max="5391" width="9.44140625" style="73" bestFit="1" customWidth="1"/>
    <col min="5392" max="5392" width="13.44140625" style="73" customWidth="1"/>
    <col min="5393" max="5394" width="9.44140625" style="73" bestFit="1" customWidth="1"/>
    <col min="5395" max="5395" width="9.5546875" style="73" bestFit="1" customWidth="1"/>
    <col min="5396" max="5633" width="9.109375" style="73"/>
    <col min="5634" max="5634" width="3" style="73" customWidth="1"/>
    <col min="5635" max="5635" width="12.44140625" style="73" customWidth="1"/>
    <col min="5636" max="5636" width="5" style="73" customWidth="1"/>
    <col min="5637" max="5637" width="12" style="73" customWidth="1"/>
    <col min="5638" max="5638" width="10.44140625" style="73" customWidth="1"/>
    <col min="5639" max="5639" width="10.44140625" style="73" bestFit="1" customWidth="1"/>
    <col min="5640" max="5640" width="9.44140625" style="73" bestFit="1" customWidth="1"/>
    <col min="5641" max="5641" width="12" style="73" customWidth="1"/>
    <col min="5642" max="5642" width="10" style="73" customWidth="1"/>
    <col min="5643" max="5643" width="12.44140625" style="73" customWidth="1"/>
    <col min="5644" max="5644" width="9.44140625" style="73" bestFit="1" customWidth="1"/>
    <col min="5645" max="5645" width="10.44140625" style="73" customWidth="1"/>
    <col min="5646" max="5646" width="11.44140625" style="73" customWidth="1"/>
    <col min="5647" max="5647" width="9.44140625" style="73" bestFit="1" customWidth="1"/>
    <col min="5648" max="5648" width="13.44140625" style="73" customWidth="1"/>
    <col min="5649" max="5650" width="9.44140625" style="73" bestFit="1" customWidth="1"/>
    <col min="5651" max="5651" width="9.5546875" style="73" bestFit="1" customWidth="1"/>
    <col min="5652" max="5889" width="9.109375" style="73"/>
    <col min="5890" max="5890" width="3" style="73" customWidth="1"/>
    <col min="5891" max="5891" width="12.44140625" style="73" customWidth="1"/>
    <col min="5892" max="5892" width="5" style="73" customWidth="1"/>
    <col min="5893" max="5893" width="12" style="73" customWidth="1"/>
    <col min="5894" max="5894" width="10.44140625" style="73" customWidth="1"/>
    <col min="5895" max="5895" width="10.44140625" style="73" bestFit="1" customWidth="1"/>
    <col min="5896" max="5896" width="9.44140625" style="73" bestFit="1" customWidth="1"/>
    <col min="5897" max="5897" width="12" style="73" customWidth="1"/>
    <col min="5898" max="5898" width="10" style="73" customWidth="1"/>
    <col min="5899" max="5899" width="12.44140625" style="73" customWidth="1"/>
    <col min="5900" max="5900" width="9.44140625" style="73" bestFit="1" customWidth="1"/>
    <col min="5901" max="5901" width="10.44140625" style="73" customWidth="1"/>
    <col min="5902" max="5902" width="11.44140625" style="73" customWidth="1"/>
    <col min="5903" max="5903" width="9.44140625" style="73" bestFit="1" customWidth="1"/>
    <col min="5904" max="5904" width="13.44140625" style="73" customWidth="1"/>
    <col min="5905" max="5906" width="9.44140625" style="73" bestFit="1" customWidth="1"/>
    <col min="5907" max="5907" width="9.5546875" style="73" bestFit="1" customWidth="1"/>
    <col min="5908" max="6145" width="9.109375" style="73"/>
    <col min="6146" max="6146" width="3" style="73" customWidth="1"/>
    <col min="6147" max="6147" width="12.44140625" style="73" customWidth="1"/>
    <col min="6148" max="6148" width="5" style="73" customWidth="1"/>
    <col min="6149" max="6149" width="12" style="73" customWidth="1"/>
    <col min="6150" max="6150" width="10.44140625" style="73" customWidth="1"/>
    <col min="6151" max="6151" width="10.44140625" style="73" bestFit="1" customWidth="1"/>
    <col min="6152" max="6152" width="9.44140625" style="73" bestFit="1" customWidth="1"/>
    <col min="6153" max="6153" width="12" style="73" customWidth="1"/>
    <col min="6154" max="6154" width="10" style="73" customWidth="1"/>
    <col min="6155" max="6155" width="12.44140625" style="73" customWidth="1"/>
    <col min="6156" max="6156" width="9.44140625" style="73" bestFit="1" customWidth="1"/>
    <col min="6157" max="6157" width="10.44140625" style="73" customWidth="1"/>
    <col min="6158" max="6158" width="11.44140625" style="73" customWidth="1"/>
    <col min="6159" max="6159" width="9.44140625" style="73" bestFit="1" customWidth="1"/>
    <col min="6160" max="6160" width="13.44140625" style="73" customWidth="1"/>
    <col min="6161" max="6162" width="9.44140625" style="73" bestFit="1" customWidth="1"/>
    <col min="6163" max="6163" width="9.5546875" style="73" bestFit="1" customWidth="1"/>
    <col min="6164" max="6401" width="9.109375" style="73"/>
    <col min="6402" max="6402" width="3" style="73" customWidth="1"/>
    <col min="6403" max="6403" width="12.44140625" style="73" customWidth="1"/>
    <col min="6404" max="6404" width="5" style="73" customWidth="1"/>
    <col min="6405" max="6405" width="12" style="73" customWidth="1"/>
    <col min="6406" max="6406" width="10.44140625" style="73" customWidth="1"/>
    <col min="6407" max="6407" width="10.44140625" style="73" bestFit="1" customWidth="1"/>
    <col min="6408" max="6408" width="9.44140625" style="73" bestFit="1" customWidth="1"/>
    <col min="6409" max="6409" width="12" style="73" customWidth="1"/>
    <col min="6410" max="6410" width="10" style="73" customWidth="1"/>
    <col min="6411" max="6411" width="12.44140625" style="73" customWidth="1"/>
    <col min="6412" max="6412" width="9.44140625" style="73" bestFit="1" customWidth="1"/>
    <col min="6413" max="6413" width="10.44140625" style="73" customWidth="1"/>
    <col min="6414" max="6414" width="11.44140625" style="73" customWidth="1"/>
    <col min="6415" max="6415" width="9.44140625" style="73" bestFit="1" customWidth="1"/>
    <col min="6416" max="6416" width="13.44140625" style="73" customWidth="1"/>
    <col min="6417" max="6418" width="9.44140625" style="73" bestFit="1" customWidth="1"/>
    <col min="6419" max="6419" width="9.5546875" style="73" bestFit="1" customWidth="1"/>
    <col min="6420" max="6657" width="9.109375" style="73"/>
    <col min="6658" max="6658" width="3" style="73" customWidth="1"/>
    <col min="6659" max="6659" width="12.44140625" style="73" customWidth="1"/>
    <col min="6660" max="6660" width="5" style="73" customWidth="1"/>
    <col min="6661" max="6661" width="12" style="73" customWidth="1"/>
    <col min="6662" max="6662" width="10.44140625" style="73" customWidth="1"/>
    <col min="6663" max="6663" width="10.44140625" style="73" bestFit="1" customWidth="1"/>
    <col min="6664" max="6664" width="9.44140625" style="73" bestFit="1" customWidth="1"/>
    <col min="6665" max="6665" width="12" style="73" customWidth="1"/>
    <col min="6666" max="6666" width="10" style="73" customWidth="1"/>
    <col min="6667" max="6667" width="12.44140625" style="73" customWidth="1"/>
    <col min="6668" max="6668" width="9.44140625" style="73" bestFit="1" customWidth="1"/>
    <col min="6669" max="6669" width="10.44140625" style="73" customWidth="1"/>
    <col min="6670" max="6670" width="11.44140625" style="73" customWidth="1"/>
    <col min="6671" max="6671" width="9.44140625" style="73" bestFit="1" customWidth="1"/>
    <col min="6672" max="6672" width="13.44140625" style="73" customWidth="1"/>
    <col min="6673" max="6674" width="9.44140625" style="73" bestFit="1" customWidth="1"/>
    <col min="6675" max="6675" width="9.5546875" style="73" bestFit="1" customWidth="1"/>
    <col min="6676" max="6913" width="9.109375" style="73"/>
    <col min="6914" max="6914" width="3" style="73" customWidth="1"/>
    <col min="6915" max="6915" width="12.44140625" style="73" customWidth="1"/>
    <col min="6916" max="6916" width="5" style="73" customWidth="1"/>
    <col min="6917" max="6917" width="12" style="73" customWidth="1"/>
    <col min="6918" max="6918" width="10.44140625" style="73" customWidth="1"/>
    <col min="6919" max="6919" width="10.44140625" style="73" bestFit="1" customWidth="1"/>
    <col min="6920" max="6920" width="9.44140625" style="73" bestFit="1" customWidth="1"/>
    <col min="6921" max="6921" width="12" style="73" customWidth="1"/>
    <col min="6922" max="6922" width="10" style="73" customWidth="1"/>
    <col min="6923" max="6923" width="12.44140625" style="73" customWidth="1"/>
    <col min="6924" max="6924" width="9.44140625" style="73" bestFit="1" customWidth="1"/>
    <col min="6925" max="6925" width="10.44140625" style="73" customWidth="1"/>
    <col min="6926" max="6926" width="11.44140625" style="73" customWidth="1"/>
    <col min="6927" max="6927" width="9.44140625" style="73" bestFit="1" customWidth="1"/>
    <col min="6928" max="6928" width="13.44140625" style="73" customWidth="1"/>
    <col min="6929" max="6930" width="9.44140625" style="73" bestFit="1" customWidth="1"/>
    <col min="6931" max="6931" width="9.5546875" style="73" bestFit="1" customWidth="1"/>
    <col min="6932" max="7169" width="9.109375" style="73"/>
    <col min="7170" max="7170" width="3" style="73" customWidth="1"/>
    <col min="7171" max="7171" width="12.44140625" style="73" customWidth="1"/>
    <col min="7172" max="7172" width="5" style="73" customWidth="1"/>
    <col min="7173" max="7173" width="12" style="73" customWidth="1"/>
    <col min="7174" max="7174" width="10.44140625" style="73" customWidth="1"/>
    <col min="7175" max="7175" width="10.44140625" style="73" bestFit="1" customWidth="1"/>
    <col min="7176" max="7176" width="9.44140625" style="73" bestFit="1" customWidth="1"/>
    <col min="7177" max="7177" width="12" style="73" customWidth="1"/>
    <col min="7178" max="7178" width="10" style="73" customWidth="1"/>
    <col min="7179" max="7179" width="12.44140625" style="73" customWidth="1"/>
    <col min="7180" max="7180" width="9.44140625" style="73" bestFit="1" customWidth="1"/>
    <col min="7181" max="7181" width="10.44140625" style="73" customWidth="1"/>
    <col min="7182" max="7182" width="11.44140625" style="73" customWidth="1"/>
    <col min="7183" max="7183" width="9.44140625" style="73" bestFit="1" customWidth="1"/>
    <col min="7184" max="7184" width="13.44140625" style="73" customWidth="1"/>
    <col min="7185" max="7186" width="9.44140625" style="73" bestFit="1" customWidth="1"/>
    <col min="7187" max="7187" width="9.5546875" style="73" bestFit="1" customWidth="1"/>
    <col min="7188" max="7425" width="9.109375" style="73"/>
    <col min="7426" max="7426" width="3" style="73" customWidth="1"/>
    <col min="7427" max="7427" width="12.44140625" style="73" customWidth="1"/>
    <col min="7428" max="7428" width="5" style="73" customWidth="1"/>
    <col min="7429" max="7429" width="12" style="73" customWidth="1"/>
    <col min="7430" max="7430" width="10.44140625" style="73" customWidth="1"/>
    <col min="7431" max="7431" width="10.44140625" style="73" bestFit="1" customWidth="1"/>
    <col min="7432" max="7432" width="9.44140625" style="73" bestFit="1" customWidth="1"/>
    <col min="7433" max="7433" width="12" style="73" customWidth="1"/>
    <col min="7434" max="7434" width="10" style="73" customWidth="1"/>
    <col min="7435" max="7435" width="12.44140625" style="73" customWidth="1"/>
    <col min="7436" max="7436" width="9.44140625" style="73" bestFit="1" customWidth="1"/>
    <col min="7437" max="7437" width="10.44140625" style="73" customWidth="1"/>
    <col min="7438" max="7438" width="11.44140625" style="73" customWidth="1"/>
    <col min="7439" max="7439" width="9.44140625" style="73" bestFit="1" customWidth="1"/>
    <col min="7440" max="7440" width="13.44140625" style="73" customWidth="1"/>
    <col min="7441" max="7442" width="9.44140625" style="73" bestFit="1" customWidth="1"/>
    <col min="7443" max="7443" width="9.5546875" style="73" bestFit="1" customWidth="1"/>
    <col min="7444" max="7681" width="9.109375" style="73"/>
    <col min="7682" max="7682" width="3" style="73" customWidth="1"/>
    <col min="7683" max="7683" width="12.44140625" style="73" customWidth="1"/>
    <col min="7684" max="7684" width="5" style="73" customWidth="1"/>
    <col min="7685" max="7685" width="12" style="73" customWidth="1"/>
    <col min="7686" max="7686" width="10.44140625" style="73" customWidth="1"/>
    <col min="7687" max="7687" width="10.44140625" style="73" bestFit="1" customWidth="1"/>
    <col min="7688" max="7688" width="9.44140625" style="73" bestFit="1" customWidth="1"/>
    <col min="7689" max="7689" width="12" style="73" customWidth="1"/>
    <col min="7690" max="7690" width="10" style="73" customWidth="1"/>
    <col min="7691" max="7691" width="12.44140625" style="73" customWidth="1"/>
    <col min="7692" max="7692" width="9.44140625" style="73" bestFit="1" customWidth="1"/>
    <col min="7693" max="7693" width="10.44140625" style="73" customWidth="1"/>
    <col min="7694" max="7694" width="11.44140625" style="73" customWidth="1"/>
    <col min="7695" max="7695" width="9.44140625" style="73" bestFit="1" customWidth="1"/>
    <col min="7696" max="7696" width="13.44140625" style="73" customWidth="1"/>
    <col min="7697" max="7698" width="9.44140625" style="73" bestFit="1" customWidth="1"/>
    <col min="7699" max="7699" width="9.5546875" style="73" bestFit="1" customWidth="1"/>
    <col min="7700" max="7937" width="9.109375" style="73"/>
    <col min="7938" max="7938" width="3" style="73" customWidth="1"/>
    <col min="7939" max="7939" width="12.44140625" style="73" customWidth="1"/>
    <col min="7940" max="7940" width="5" style="73" customWidth="1"/>
    <col min="7941" max="7941" width="12" style="73" customWidth="1"/>
    <col min="7942" max="7942" width="10.44140625" style="73" customWidth="1"/>
    <col min="7943" max="7943" width="10.44140625" style="73" bestFit="1" customWidth="1"/>
    <col min="7944" max="7944" width="9.44140625" style="73" bestFit="1" customWidth="1"/>
    <col min="7945" max="7945" width="12" style="73" customWidth="1"/>
    <col min="7946" max="7946" width="10" style="73" customWidth="1"/>
    <col min="7947" max="7947" width="12.44140625" style="73" customWidth="1"/>
    <col min="7948" max="7948" width="9.44140625" style="73" bestFit="1" customWidth="1"/>
    <col min="7949" max="7949" width="10.44140625" style="73" customWidth="1"/>
    <col min="7950" max="7950" width="11.44140625" style="73" customWidth="1"/>
    <col min="7951" max="7951" width="9.44140625" style="73" bestFit="1" customWidth="1"/>
    <col min="7952" max="7952" width="13.44140625" style="73" customWidth="1"/>
    <col min="7953" max="7954" width="9.44140625" style="73" bestFit="1" customWidth="1"/>
    <col min="7955" max="7955" width="9.5546875" style="73" bestFit="1" customWidth="1"/>
    <col min="7956" max="8193" width="9.109375" style="73"/>
    <col min="8194" max="8194" width="3" style="73" customWidth="1"/>
    <col min="8195" max="8195" width="12.44140625" style="73" customWidth="1"/>
    <col min="8196" max="8196" width="5" style="73" customWidth="1"/>
    <col min="8197" max="8197" width="12" style="73" customWidth="1"/>
    <col min="8198" max="8198" width="10.44140625" style="73" customWidth="1"/>
    <col min="8199" max="8199" width="10.44140625" style="73" bestFit="1" customWidth="1"/>
    <col min="8200" max="8200" width="9.44140625" style="73" bestFit="1" customWidth="1"/>
    <col min="8201" max="8201" width="12" style="73" customWidth="1"/>
    <col min="8202" max="8202" width="10" style="73" customWidth="1"/>
    <col min="8203" max="8203" width="12.44140625" style="73" customWidth="1"/>
    <col min="8204" max="8204" width="9.44140625" style="73" bestFit="1" customWidth="1"/>
    <col min="8205" max="8205" width="10.44140625" style="73" customWidth="1"/>
    <col min="8206" max="8206" width="11.44140625" style="73" customWidth="1"/>
    <col min="8207" max="8207" width="9.44140625" style="73" bestFit="1" customWidth="1"/>
    <col min="8208" max="8208" width="13.44140625" style="73" customWidth="1"/>
    <col min="8209" max="8210" width="9.44140625" style="73" bestFit="1" customWidth="1"/>
    <col min="8211" max="8211" width="9.5546875" style="73" bestFit="1" customWidth="1"/>
    <col min="8212" max="8449" width="9.109375" style="73"/>
    <col min="8450" max="8450" width="3" style="73" customWidth="1"/>
    <col min="8451" max="8451" width="12.44140625" style="73" customWidth="1"/>
    <col min="8452" max="8452" width="5" style="73" customWidth="1"/>
    <col min="8453" max="8453" width="12" style="73" customWidth="1"/>
    <col min="8454" max="8454" width="10.44140625" style="73" customWidth="1"/>
    <col min="8455" max="8455" width="10.44140625" style="73" bestFit="1" customWidth="1"/>
    <col min="8456" max="8456" width="9.44140625" style="73" bestFit="1" customWidth="1"/>
    <col min="8457" max="8457" width="12" style="73" customWidth="1"/>
    <col min="8458" max="8458" width="10" style="73" customWidth="1"/>
    <col min="8459" max="8459" width="12.44140625" style="73" customWidth="1"/>
    <col min="8460" max="8460" width="9.44140625" style="73" bestFit="1" customWidth="1"/>
    <col min="8461" max="8461" width="10.44140625" style="73" customWidth="1"/>
    <col min="8462" max="8462" width="11.44140625" style="73" customWidth="1"/>
    <col min="8463" max="8463" width="9.44140625" style="73" bestFit="1" customWidth="1"/>
    <col min="8464" max="8464" width="13.44140625" style="73" customWidth="1"/>
    <col min="8465" max="8466" width="9.44140625" style="73" bestFit="1" customWidth="1"/>
    <col min="8467" max="8467" width="9.5546875" style="73" bestFit="1" customWidth="1"/>
    <col min="8468" max="8705" width="9.109375" style="73"/>
    <col min="8706" max="8706" width="3" style="73" customWidth="1"/>
    <col min="8707" max="8707" width="12.44140625" style="73" customWidth="1"/>
    <col min="8708" max="8708" width="5" style="73" customWidth="1"/>
    <col min="8709" max="8709" width="12" style="73" customWidth="1"/>
    <col min="8710" max="8710" width="10.44140625" style="73" customWidth="1"/>
    <col min="8711" max="8711" width="10.44140625" style="73" bestFit="1" customWidth="1"/>
    <col min="8712" max="8712" width="9.44140625" style="73" bestFit="1" customWidth="1"/>
    <col min="8713" max="8713" width="12" style="73" customWidth="1"/>
    <col min="8714" max="8714" width="10" style="73" customWidth="1"/>
    <col min="8715" max="8715" width="12.44140625" style="73" customWidth="1"/>
    <col min="8716" max="8716" width="9.44140625" style="73" bestFit="1" customWidth="1"/>
    <col min="8717" max="8717" width="10.44140625" style="73" customWidth="1"/>
    <col min="8718" max="8718" width="11.44140625" style="73" customWidth="1"/>
    <col min="8719" max="8719" width="9.44140625" style="73" bestFit="1" customWidth="1"/>
    <col min="8720" max="8720" width="13.44140625" style="73" customWidth="1"/>
    <col min="8721" max="8722" width="9.44140625" style="73" bestFit="1" customWidth="1"/>
    <col min="8723" max="8723" width="9.5546875" style="73" bestFit="1" customWidth="1"/>
    <col min="8724" max="8961" width="9.109375" style="73"/>
    <col min="8962" max="8962" width="3" style="73" customWidth="1"/>
    <col min="8963" max="8963" width="12.44140625" style="73" customWidth="1"/>
    <col min="8964" max="8964" width="5" style="73" customWidth="1"/>
    <col min="8965" max="8965" width="12" style="73" customWidth="1"/>
    <col min="8966" max="8966" width="10.44140625" style="73" customWidth="1"/>
    <col min="8967" max="8967" width="10.44140625" style="73" bestFit="1" customWidth="1"/>
    <col min="8968" max="8968" width="9.44140625" style="73" bestFit="1" customWidth="1"/>
    <col min="8969" max="8969" width="12" style="73" customWidth="1"/>
    <col min="8970" max="8970" width="10" style="73" customWidth="1"/>
    <col min="8971" max="8971" width="12.44140625" style="73" customWidth="1"/>
    <col min="8972" max="8972" width="9.44140625" style="73" bestFit="1" customWidth="1"/>
    <col min="8973" max="8973" width="10.44140625" style="73" customWidth="1"/>
    <col min="8974" max="8974" width="11.44140625" style="73" customWidth="1"/>
    <col min="8975" max="8975" width="9.44140625" style="73" bestFit="1" customWidth="1"/>
    <col min="8976" max="8976" width="13.44140625" style="73" customWidth="1"/>
    <col min="8977" max="8978" width="9.44140625" style="73" bestFit="1" customWidth="1"/>
    <col min="8979" max="8979" width="9.5546875" style="73" bestFit="1" customWidth="1"/>
    <col min="8980" max="9217" width="9.109375" style="73"/>
    <col min="9218" max="9218" width="3" style="73" customWidth="1"/>
    <col min="9219" max="9219" width="12.44140625" style="73" customWidth="1"/>
    <col min="9220" max="9220" width="5" style="73" customWidth="1"/>
    <col min="9221" max="9221" width="12" style="73" customWidth="1"/>
    <col min="9222" max="9222" width="10.44140625" style="73" customWidth="1"/>
    <col min="9223" max="9223" width="10.44140625" style="73" bestFit="1" customWidth="1"/>
    <col min="9224" max="9224" width="9.44140625" style="73" bestFit="1" customWidth="1"/>
    <col min="9225" max="9225" width="12" style="73" customWidth="1"/>
    <col min="9226" max="9226" width="10" style="73" customWidth="1"/>
    <col min="9227" max="9227" width="12.44140625" style="73" customWidth="1"/>
    <col min="9228" max="9228" width="9.44140625" style="73" bestFit="1" customWidth="1"/>
    <col min="9229" max="9229" width="10.44140625" style="73" customWidth="1"/>
    <col min="9230" max="9230" width="11.44140625" style="73" customWidth="1"/>
    <col min="9231" max="9231" width="9.44140625" style="73" bestFit="1" customWidth="1"/>
    <col min="9232" max="9232" width="13.44140625" style="73" customWidth="1"/>
    <col min="9233" max="9234" width="9.44140625" style="73" bestFit="1" customWidth="1"/>
    <col min="9235" max="9235" width="9.5546875" style="73" bestFit="1" customWidth="1"/>
    <col min="9236" max="9473" width="9.109375" style="73"/>
    <col min="9474" max="9474" width="3" style="73" customWidth="1"/>
    <col min="9475" max="9475" width="12.44140625" style="73" customWidth="1"/>
    <col min="9476" max="9476" width="5" style="73" customWidth="1"/>
    <col min="9477" max="9477" width="12" style="73" customWidth="1"/>
    <col min="9478" max="9478" width="10.44140625" style="73" customWidth="1"/>
    <col min="9479" max="9479" width="10.44140625" style="73" bestFit="1" customWidth="1"/>
    <col min="9480" max="9480" width="9.44140625" style="73" bestFit="1" customWidth="1"/>
    <col min="9481" max="9481" width="12" style="73" customWidth="1"/>
    <col min="9482" max="9482" width="10" style="73" customWidth="1"/>
    <col min="9483" max="9483" width="12.44140625" style="73" customWidth="1"/>
    <col min="9484" max="9484" width="9.44140625" style="73" bestFit="1" customWidth="1"/>
    <col min="9485" max="9485" width="10.44140625" style="73" customWidth="1"/>
    <col min="9486" max="9486" width="11.44140625" style="73" customWidth="1"/>
    <col min="9487" max="9487" width="9.44140625" style="73" bestFit="1" customWidth="1"/>
    <col min="9488" max="9488" width="13.44140625" style="73" customWidth="1"/>
    <col min="9489" max="9490" width="9.44140625" style="73" bestFit="1" customWidth="1"/>
    <col min="9491" max="9491" width="9.5546875" style="73" bestFit="1" customWidth="1"/>
    <col min="9492" max="9729" width="9.109375" style="73"/>
    <col min="9730" max="9730" width="3" style="73" customWidth="1"/>
    <col min="9731" max="9731" width="12.44140625" style="73" customWidth="1"/>
    <col min="9732" max="9732" width="5" style="73" customWidth="1"/>
    <col min="9733" max="9733" width="12" style="73" customWidth="1"/>
    <col min="9734" max="9734" width="10.44140625" style="73" customWidth="1"/>
    <col min="9735" max="9735" width="10.44140625" style="73" bestFit="1" customWidth="1"/>
    <col min="9736" max="9736" width="9.44140625" style="73" bestFit="1" customWidth="1"/>
    <col min="9737" max="9737" width="12" style="73" customWidth="1"/>
    <col min="9738" max="9738" width="10" style="73" customWidth="1"/>
    <col min="9739" max="9739" width="12.44140625" style="73" customWidth="1"/>
    <col min="9740" max="9740" width="9.44140625" style="73" bestFit="1" customWidth="1"/>
    <col min="9741" max="9741" width="10.44140625" style="73" customWidth="1"/>
    <col min="9742" max="9742" width="11.44140625" style="73" customWidth="1"/>
    <col min="9743" max="9743" width="9.44140625" style="73" bestFit="1" customWidth="1"/>
    <col min="9744" max="9744" width="13.44140625" style="73" customWidth="1"/>
    <col min="9745" max="9746" width="9.44140625" style="73" bestFit="1" customWidth="1"/>
    <col min="9747" max="9747" width="9.5546875" style="73" bestFit="1" customWidth="1"/>
    <col min="9748" max="9985" width="9.109375" style="73"/>
    <col min="9986" max="9986" width="3" style="73" customWidth="1"/>
    <col min="9987" max="9987" width="12.44140625" style="73" customWidth="1"/>
    <col min="9988" max="9988" width="5" style="73" customWidth="1"/>
    <col min="9989" max="9989" width="12" style="73" customWidth="1"/>
    <col min="9990" max="9990" width="10.44140625" style="73" customWidth="1"/>
    <col min="9991" max="9991" width="10.44140625" style="73" bestFit="1" customWidth="1"/>
    <col min="9992" max="9992" width="9.44140625" style="73" bestFit="1" customWidth="1"/>
    <col min="9993" max="9993" width="12" style="73" customWidth="1"/>
    <col min="9994" max="9994" width="10" style="73" customWidth="1"/>
    <col min="9995" max="9995" width="12.44140625" style="73" customWidth="1"/>
    <col min="9996" max="9996" width="9.44140625" style="73" bestFit="1" customWidth="1"/>
    <col min="9997" max="9997" width="10.44140625" style="73" customWidth="1"/>
    <col min="9998" max="9998" width="11.44140625" style="73" customWidth="1"/>
    <col min="9999" max="9999" width="9.44140625" style="73" bestFit="1" customWidth="1"/>
    <col min="10000" max="10000" width="13.44140625" style="73" customWidth="1"/>
    <col min="10001" max="10002" width="9.44140625" style="73" bestFit="1" customWidth="1"/>
    <col min="10003" max="10003" width="9.5546875" style="73" bestFit="1" customWidth="1"/>
    <col min="10004" max="10241" width="9.109375" style="73"/>
    <col min="10242" max="10242" width="3" style="73" customWidth="1"/>
    <col min="10243" max="10243" width="12.44140625" style="73" customWidth="1"/>
    <col min="10244" max="10244" width="5" style="73" customWidth="1"/>
    <col min="10245" max="10245" width="12" style="73" customWidth="1"/>
    <col min="10246" max="10246" width="10.44140625" style="73" customWidth="1"/>
    <col min="10247" max="10247" width="10.44140625" style="73" bestFit="1" customWidth="1"/>
    <col min="10248" max="10248" width="9.44140625" style="73" bestFit="1" customWidth="1"/>
    <col min="10249" max="10249" width="12" style="73" customWidth="1"/>
    <col min="10250" max="10250" width="10" style="73" customWidth="1"/>
    <col min="10251" max="10251" width="12.44140625" style="73" customWidth="1"/>
    <col min="10252" max="10252" width="9.44140625" style="73" bestFit="1" customWidth="1"/>
    <col min="10253" max="10253" width="10.44140625" style="73" customWidth="1"/>
    <col min="10254" max="10254" width="11.44140625" style="73" customWidth="1"/>
    <col min="10255" max="10255" width="9.44140625" style="73" bestFit="1" customWidth="1"/>
    <col min="10256" max="10256" width="13.44140625" style="73" customWidth="1"/>
    <col min="10257" max="10258" width="9.44140625" style="73" bestFit="1" customWidth="1"/>
    <col min="10259" max="10259" width="9.5546875" style="73" bestFit="1" customWidth="1"/>
    <col min="10260" max="10497" width="9.109375" style="73"/>
    <col min="10498" max="10498" width="3" style="73" customWidth="1"/>
    <col min="10499" max="10499" width="12.44140625" style="73" customWidth="1"/>
    <col min="10500" max="10500" width="5" style="73" customWidth="1"/>
    <col min="10501" max="10501" width="12" style="73" customWidth="1"/>
    <col min="10502" max="10502" width="10.44140625" style="73" customWidth="1"/>
    <col min="10503" max="10503" width="10.44140625" style="73" bestFit="1" customWidth="1"/>
    <col min="10504" max="10504" width="9.44140625" style="73" bestFit="1" customWidth="1"/>
    <col min="10505" max="10505" width="12" style="73" customWidth="1"/>
    <col min="10506" max="10506" width="10" style="73" customWidth="1"/>
    <col min="10507" max="10507" width="12.44140625" style="73" customWidth="1"/>
    <col min="10508" max="10508" width="9.44140625" style="73" bestFit="1" customWidth="1"/>
    <col min="10509" max="10509" width="10.44140625" style="73" customWidth="1"/>
    <col min="10510" max="10510" width="11.44140625" style="73" customWidth="1"/>
    <col min="10511" max="10511" width="9.44140625" style="73" bestFit="1" customWidth="1"/>
    <col min="10512" max="10512" width="13.44140625" style="73" customWidth="1"/>
    <col min="10513" max="10514" width="9.44140625" style="73" bestFit="1" customWidth="1"/>
    <col min="10515" max="10515" width="9.5546875" style="73" bestFit="1" customWidth="1"/>
    <col min="10516" max="10753" width="9.109375" style="73"/>
    <col min="10754" max="10754" width="3" style="73" customWidth="1"/>
    <col min="10755" max="10755" width="12.44140625" style="73" customWidth="1"/>
    <col min="10756" max="10756" width="5" style="73" customWidth="1"/>
    <col min="10757" max="10757" width="12" style="73" customWidth="1"/>
    <col min="10758" max="10758" width="10.44140625" style="73" customWidth="1"/>
    <col min="10759" max="10759" width="10.44140625" style="73" bestFit="1" customWidth="1"/>
    <col min="10760" max="10760" width="9.44140625" style="73" bestFit="1" customWidth="1"/>
    <col min="10761" max="10761" width="12" style="73" customWidth="1"/>
    <col min="10762" max="10762" width="10" style="73" customWidth="1"/>
    <col min="10763" max="10763" width="12.44140625" style="73" customWidth="1"/>
    <col min="10764" max="10764" width="9.44140625" style="73" bestFit="1" customWidth="1"/>
    <col min="10765" max="10765" width="10.44140625" style="73" customWidth="1"/>
    <col min="10766" max="10766" width="11.44140625" style="73" customWidth="1"/>
    <col min="10767" max="10767" width="9.44140625" style="73" bestFit="1" customWidth="1"/>
    <col min="10768" max="10768" width="13.44140625" style="73" customWidth="1"/>
    <col min="10769" max="10770" width="9.44140625" style="73" bestFit="1" customWidth="1"/>
    <col min="10771" max="10771" width="9.5546875" style="73" bestFit="1" customWidth="1"/>
    <col min="10772" max="11009" width="9.109375" style="73"/>
    <col min="11010" max="11010" width="3" style="73" customWidth="1"/>
    <col min="11011" max="11011" width="12.44140625" style="73" customWidth="1"/>
    <col min="11012" max="11012" width="5" style="73" customWidth="1"/>
    <col min="11013" max="11013" width="12" style="73" customWidth="1"/>
    <col min="11014" max="11014" width="10.44140625" style="73" customWidth="1"/>
    <col min="11015" max="11015" width="10.44140625" style="73" bestFit="1" customWidth="1"/>
    <col min="11016" max="11016" width="9.44140625" style="73" bestFit="1" customWidth="1"/>
    <col min="11017" max="11017" width="12" style="73" customWidth="1"/>
    <col min="11018" max="11018" width="10" style="73" customWidth="1"/>
    <col min="11019" max="11019" width="12.44140625" style="73" customWidth="1"/>
    <col min="11020" max="11020" width="9.44140625" style="73" bestFit="1" customWidth="1"/>
    <col min="11021" max="11021" width="10.44140625" style="73" customWidth="1"/>
    <col min="11022" max="11022" width="11.44140625" style="73" customWidth="1"/>
    <col min="11023" max="11023" width="9.44140625" style="73" bestFit="1" customWidth="1"/>
    <col min="11024" max="11024" width="13.44140625" style="73" customWidth="1"/>
    <col min="11025" max="11026" width="9.44140625" style="73" bestFit="1" customWidth="1"/>
    <col min="11027" max="11027" width="9.5546875" style="73" bestFit="1" customWidth="1"/>
    <col min="11028" max="11265" width="9.109375" style="73"/>
    <col min="11266" max="11266" width="3" style="73" customWidth="1"/>
    <col min="11267" max="11267" width="12.44140625" style="73" customWidth="1"/>
    <col min="11268" max="11268" width="5" style="73" customWidth="1"/>
    <col min="11269" max="11269" width="12" style="73" customWidth="1"/>
    <col min="11270" max="11270" width="10.44140625" style="73" customWidth="1"/>
    <col min="11271" max="11271" width="10.44140625" style="73" bestFit="1" customWidth="1"/>
    <col min="11272" max="11272" width="9.44140625" style="73" bestFit="1" customWidth="1"/>
    <col min="11273" max="11273" width="12" style="73" customWidth="1"/>
    <col min="11274" max="11274" width="10" style="73" customWidth="1"/>
    <col min="11275" max="11275" width="12.44140625" style="73" customWidth="1"/>
    <col min="11276" max="11276" width="9.44140625" style="73" bestFit="1" customWidth="1"/>
    <col min="11277" max="11277" width="10.44140625" style="73" customWidth="1"/>
    <col min="11278" max="11278" width="11.44140625" style="73" customWidth="1"/>
    <col min="11279" max="11279" width="9.44140625" style="73" bestFit="1" customWidth="1"/>
    <col min="11280" max="11280" width="13.44140625" style="73" customWidth="1"/>
    <col min="11281" max="11282" width="9.44140625" style="73" bestFit="1" customWidth="1"/>
    <col min="11283" max="11283" width="9.5546875" style="73" bestFit="1" customWidth="1"/>
    <col min="11284" max="11521" width="9.109375" style="73"/>
    <col min="11522" max="11522" width="3" style="73" customWidth="1"/>
    <col min="11523" max="11523" width="12.44140625" style="73" customWidth="1"/>
    <col min="11524" max="11524" width="5" style="73" customWidth="1"/>
    <col min="11525" max="11525" width="12" style="73" customWidth="1"/>
    <col min="11526" max="11526" width="10.44140625" style="73" customWidth="1"/>
    <col min="11527" max="11527" width="10.44140625" style="73" bestFit="1" customWidth="1"/>
    <col min="11528" max="11528" width="9.44140625" style="73" bestFit="1" customWidth="1"/>
    <col min="11529" max="11529" width="12" style="73" customWidth="1"/>
    <col min="11530" max="11530" width="10" style="73" customWidth="1"/>
    <col min="11531" max="11531" width="12.44140625" style="73" customWidth="1"/>
    <col min="11532" max="11532" width="9.44140625" style="73" bestFit="1" customWidth="1"/>
    <col min="11533" max="11533" width="10.44140625" style="73" customWidth="1"/>
    <col min="11534" max="11534" width="11.44140625" style="73" customWidth="1"/>
    <col min="11535" max="11535" width="9.44140625" style="73" bestFit="1" customWidth="1"/>
    <col min="11536" max="11536" width="13.44140625" style="73" customWidth="1"/>
    <col min="11537" max="11538" width="9.44140625" style="73" bestFit="1" customWidth="1"/>
    <col min="11539" max="11539" width="9.5546875" style="73" bestFit="1" customWidth="1"/>
    <col min="11540" max="11777" width="9.109375" style="73"/>
    <col min="11778" max="11778" width="3" style="73" customWidth="1"/>
    <col min="11779" max="11779" width="12.44140625" style="73" customWidth="1"/>
    <col min="11780" max="11780" width="5" style="73" customWidth="1"/>
    <col min="11781" max="11781" width="12" style="73" customWidth="1"/>
    <col min="11782" max="11782" width="10.44140625" style="73" customWidth="1"/>
    <col min="11783" max="11783" width="10.44140625" style="73" bestFit="1" customWidth="1"/>
    <col min="11784" max="11784" width="9.44140625" style="73" bestFit="1" customWidth="1"/>
    <col min="11785" max="11785" width="12" style="73" customWidth="1"/>
    <col min="11786" max="11786" width="10" style="73" customWidth="1"/>
    <col min="11787" max="11787" width="12.44140625" style="73" customWidth="1"/>
    <col min="11788" max="11788" width="9.44140625" style="73" bestFit="1" customWidth="1"/>
    <col min="11789" max="11789" width="10.44140625" style="73" customWidth="1"/>
    <col min="11790" max="11790" width="11.44140625" style="73" customWidth="1"/>
    <col min="11791" max="11791" width="9.44140625" style="73" bestFit="1" customWidth="1"/>
    <col min="11792" max="11792" width="13.44140625" style="73" customWidth="1"/>
    <col min="11793" max="11794" width="9.44140625" style="73" bestFit="1" customWidth="1"/>
    <col min="11795" max="11795" width="9.5546875" style="73" bestFit="1" customWidth="1"/>
    <col min="11796" max="12033" width="9.109375" style="73"/>
    <col min="12034" max="12034" width="3" style="73" customWidth="1"/>
    <col min="12035" max="12035" width="12.44140625" style="73" customWidth="1"/>
    <col min="12036" max="12036" width="5" style="73" customWidth="1"/>
    <col min="12037" max="12037" width="12" style="73" customWidth="1"/>
    <col min="12038" max="12038" width="10.44140625" style="73" customWidth="1"/>
    <col min="12039" max="12039" width="10.44140625" style="73" bestFit="1" customWidth="1"/>
    <col min="12040" max="12040" width="9.44140625" style="73" bestFit="1" customWidth="1"/>
    <col min="12041" max="12041" width="12" style="73" customWidth="1"/>
    <col min="12042" max="12042" width="10" style="73" customWidth="1"/>
    <col min="12043" max="12043" width="12.44140625" style="73" customWidth="1"/>
    <col min="12044" max="12044" width="9.44140625" style="73" bestFit="1" customWidth="1"/>
    <col min="12045" max="12045" width="10.44140625" style="73" customWidth="1"/>
    <col min="12046" max="12046" width="11.44140625" style="73" customWidth="1"/>
    <col min="12047" max="12047" width="9.44140625" style="73" bestFit="1" customWidth="1"/>
    <col min="12048" max="12048" width="13.44140625" style="73" customWidth="1"/>
    <col min="12049" max="12050" width="9.44140625" style="73" bestFit="1" customWidth="1"/>
    <col min="12051" max="12051" width="9.5546875" style="73" bestFit="1" customWidth="1"/>
    <col min="12052" max="12289" width="9.109375" style="73"/>
    <col min="12290" max="12290" width="3" style="73" customWidth="1"/>
    <col min="12291" max="12291" width="12.44140625" style="73" customWidth="1"/>
    <col min="12292" max="12292" width="5" style="73" customWidth="1"/>
    <col min="12293" max="12293" width="12" style="73" customWidth="1"/>
    <col min="12294" max="12294" width="10.44140625" style="73" customWidth="1"/>
    <col min="12295" max="12295" width="10.44140625" style="73" bestFit="1" customWidth="1"/>
    <col min="12296" max="12296" width="9.44140625" style="73" bestFit="1" customWidth="1"/>
    <col min="12297" max="12297" width="12" style="73" customWidth="1"/>
    <col min="12298" max="12298" width="10" style="73" customWidth="1"/>
    <col min="12299" max="12299" width="12.44140625" style="73" customWidth="1"/>
    <col min="12300" max="12300" width="9.44140625" style="73" bestFit="1" customWidth="1"/>
    <col min="12301" max="12301" width="10.44140625" style="73" customWidth="1"/>
    <col min="12302" max="12302" width="11.44140625" style="73" customWidth="1"/>
    <col min="12303" max="12303" width="9.44140625" style="73" bestFit="1" customWidth="1"/>
    <col min="12304" max="12304" width="13.44140625" style="73" customWidth="1"/>
    <col min="12305" max="12306" width="9.44140625" style="73" bestFit="1" customWidth="1"/>
    <col min="12307" max="12307" width="9.5546875" style="73" bestFit="1" customWidth="1"/>
    <col min="12308" max="12545" width="9.109375" style="73"/>
    <col min="12546" max="12546" width="3" style="73" customWidth="1"/>
    <col min="12547" max="12547" width="12.44140625" style="73" customWidth="1"/>
    <col min="12548" max="12548" width="5" style="73" customWidth="1"/>
    <col min="12549" max="12549" width="12" style="73" customWidth="1"/>
    <col min="12550" max="12550" width="10.44140625" style="73" customWidth="1"/>
    <col min="12551" max="12551" width="10.44140625" style="73" bestFit="1" customWidth="1"/>
    <col min="12552" max="12552" width="9.44140625" style="73" bestFit="1" customWidth="1"/>
    <col min="12553" max="12553" width="12" style="73" customWidth="1"/>
    <col min="12554" max="12554" width="10" style="73" customWidth="1"/>
    <col min="12555" max="12555" width="12.44140625" style="73" customWidth="1"/>
    <col min="12556" max="12556" width="9.44140625" style="73" bestFit="1" customWidth="1"/>
    <col min="12557" max="12557" width="10.44140625" style="73" customWidth="1"/>
    <col min="12558" max="12558" width="11.44140625" style="73" customWidth="1"/>
    <col min="12559" max="12559" width="9.44140625" style="73" bestFit="1" customWidth="1"/>
    <col min="12560" max="12560" width="13.44140625" style="73" customWidth="1"/>
    <col min="12561" max="12562" width="9.44140625" style="73" bestFit="1" customWidth="1"/>
    <col min="12563" max="12563" width="9.5546875" style="73" bestFit="1" customWidth="1"/>
    <col min="12564" max="12801" width="9.109375" style="73"/>
    <col min="12802" max="12802" width="3" style="73" customWidth="1"/>
    <col min="12803" max="12803" width="12.44140625" style="73" customWidth="1"/>
    <col min="12804" max="12804" width="5" style="73" customWidth="1"/>
    <col min="12805" max="12805" width="12" style="73" customWidth="1"/>
    <col min="12806" max="12806" width="10.44140625" style="73" customWidth="1"/>
    <col min="12807" max="12807" width="10.44140625" style="73" bestFit="1" customWidth="1"/>
    <col min="12808" max="12808" width="9.44140625" style="73" bestFit="1" customWidth="1"/>
    <col min="12809" max="12809" width="12" style="73" customWidth="1"/>
    <col min="12810" max="12810" width="10" style="73" customWidth="1"/>
    <col min="12811" max="12811" width="12.44140625" style="73" customWidth="1"/>
    <col min="12812" max="12812" width="9.44140625" style="73" bestFit="1" customWidth="1"/>
    <col min="12813" max="12813" width="10.44140625" style="73" customWidth="1"/>
    <col min="12814" max="12814" width="11.44140625" style="73" customWidth="1"/>
    <col min="12815" max="12815" width="9.44140625" style="73" bestFit="1" customWidth="1"/>
    <col min="12816" max="12816" width="13.44140625" style="73" customWidth="1"/>
    <col min="12817" max="12818" width="9.44140625" style="73" bestFit="1" customWidth="1"/>
    <col min="12819" max="12819" width="9.5546875" style="73" bestFit="1" customWidth="1"/>
    <col min="12820" max="13057" width="9.109375" style="73"/>
    <col min="13058" max="13058" width="3" style="73" customWidth="1"/>
    <col min="13059" max="13059" width="12.44140625" style="73" customWidth="1"/>
    <col min="13060" max="13060" width="5" style="73" customWidth="1"/>
    <col min="13061" max="13061" width="12" style="73" customWidth="1"/>
    <col min="13062" max="13062" width="10.44140625" style="73" customWidth="1"/>
    <col min="13063" max="13063" width="10.44140625" style="73" bestFit="1" customWidth="1"/>
    <col min="13064" max="13064" width="9.44140625" style="73" bestFit="1" customWidth="1"/>
    <col min="13065" max="13065" width="12" style="73" customWidth="1"/>
    <col min="13066" max="13066" width="10" style="73" customWidth="1"/>
    <col min="13067" max="13067" width="12.44140625" style="73" customWidth="1"/>
    <col min="13068" max="13068" width="9.44140625" style="73" bestFit="1" customWidth="1"/>
    <col min="13069" max="13069" width="10.44140625" style="73" customWidth="1"/>
    <col min="13070" max="13070" width="11.44140625" style="73" customWidth="1"/>
    <col min="13071" max="13071" width="9.44140625" style="73" bestFit="1" customWidth="1"/>
    <col min="13072" max="13072" width="13.44140625" style="73" customWidth="1"/>
    <col min="13073" max="13074" width="9.44140625" style="73" bestFit="1" customWidth="1"/>
    <col min="13075" max="13075" width="9.5546875" style="73" bestFit="1" customWidth="1"/>
    <col min="13076" max="13313" width="9.109375" style="73"/>
    <col min="13314" max="13314" width="3" style="73" customWidth="1"/>
    <col min="13315" max="13315" width="12.44140625" style="73" customWidth="1"/>
    <col min="13316" max="13316" width="5" style="73" customWidth="1"/>
    <col min="13317" max="13317" width="12" style="73" customWidth="1"/>
    <col min="13318" max="13318" width="10.44140625" style="73" customWidth="1"/>
    <col min="13319" max="13319" width="10.44140625" style="73" bestFit="1" customWidth="1"/>
    <col min="13320" max="13320" width="9.44140625" style="73" bestFit="1" customWidth="1"/>
    <col min="13321" max="13321" width="12" style="73" customWidth="1"/>
    <col min="13322" max="13322" width="10" style="73" customWidth="1"/>
    <col min="13323" max="13323" width="12.44140625" style="73" customWidth="1"/>
    <col min="13324" max="13324" width="9.44140625" style="73" bestFit="1" customWidth="1"/>
    <col min="13325" max="13325" width="10.44140625" style="73" customWidth="1"/>
    <col min="13326" max="13326" width="11.44140625" style="73" customWidth="1"/>
    <col min="13327" max="13327" width="9.44140625" style="73" bestFit="1" customWidth="1"/>
    <col min="13328" max="13328" width="13.44140625" style="73" customWidth="1"/>
    <col min="13329" max="13330" width="9.44140625" style="73" bestFit="1" customWidth="1"/>
    <col min="13331" max="13331" width="9.5546875" style="73" bestFit="1" customWidth="1"/>
    <col min="13332" max="13569" width="9.109375" style="73"/>
    <col min="13570" max="13570" width="3" style="73" customWidth="1"/>
    <col min="13571" max="13571" width="12.44140625" style="73" customWidth="1"/>
    <col min="13572" max="13572" width="5" style="73" customWidth="1"/>
    <col min="13573" max="13573" width="12" style="73" customWidth="1"/>
    <col min="13574" max="13574" width="10.44140625" style="73" customWidth="1"/>
    <col min="13575" max="13575" width="10.44140625" style="73" bestFit="1" customWidth="1"/>
    <col min="13576" max="13576" width="9.44140625" style="73" bestFit="1" customWidth="1"/>
    <col min="13577" max="13577" width="12" style="73" customWidth="1"/>
    <col min="13578" max="13578" width="10" style="73" customWidth="1"/>
    <col min="13579" max="13579" width="12.44140625" style="73" customWidth="1"/>
    <col min="13580" max="13580" width="9.44140625" style="73" bestFit="1" customWidth="1"/>
    <col min="13581" max="13581" width="10.44140625" style="73" customWidth="1"/>
    <col min="13582" max="13582" width="11.44140625" style="73" customWidth="1"/>
    <col min="13583" max="13583" width="9.44140625" style="73" bestFit="1" customWidth="1"/>
    <col min="13584" max="13584" width="13.44140625" style="73" customWidth="1"/>
    <col min="13585" max="13586" width="9.44140625" style="73" bestFit="1" customWidth="1"/>
    <col min="13587" max="13587" width="9.5546875" style="73" bestFit="1" customWidth="1"/>
    <col min="13588" max="13825" width="9.109375" style="73"/>
    <col min="13826" max="13826" width="3" style="73" customWidth="1"/>
    <col min="13827" max="13827" width="12.44140625" style="73" customWidth="1"/>
    <col min="13828" max="13828" width="5" style="73" customWidth="1"/>
    <col min="13829" max="13829" width="12" style="73" customWidth="1"/>
    <col min="13830" max="13830" width="10.44140625" style="73" customWidth="1"/>
    <col min="13831" max="13831" width="10.44140625" style="73" bestFit="1" customWidth="1"/>
    <col min="13832" max="13832" width="9.44140625" style="73" bestFit="1" customWidth="1"/>
    <col min="13833" max="13833" width="12" style="73" customWidth="1"/>
    <col min="13834" max="13834" width="10" style="73" customWidth="1"/>
    <col min="13835" max="13835" width="12.44140625" style="73" customWidth="1"/>
    <col min="13836" max="13836" width="9.44140625" style="73" bestFit="1" customWidth="1"/>
    <col min="13837" max="13837" width="10.44140625" style="73" customWidth="1"/>
    <col min="13838" max="13838" width="11.44140625" style="73" customWidth="1"/>
    <col min="13839" max="13839" width="9.44140625" style="73" bestFit="1" customWidth="1"/>
    <col min="13840" max="13840" width="13.44140625" style="73" customWidth="1"/>
    <col min="13841" max="13842" width="9.44140625" style="73" bestFit="1" customWidth="1"/>
    <col min="13843" max="13843" width="9.5546875" style="73" bestFit="1" customWidth="1"/>
    <col min="13844" max="14081" width="9.109375" style="73"/>
    <col min="14082" max="14082" width="3" style="73" customWidth="1"/>
    <col min="14083" max="14083" width="12.44140625" style="73" customWidth="1"/>
    <col min="14084" max="14084" width="5" style="73" customWidth="1"/>
    <col min="14085" max="14085" width="12" style="73" customWidth="1"/>
    <col min="14086" max="14086" width="10.44140625" style="73" customWidth="1"/>
    <col min="14087" max="14087" width="10.44140625" style="73" bestFit="1" customWidth="1"/>
    <col min="14088" max="14088" width="9.44140625" style="73" bestFit="1" customWidth="1"/>
    <col min="14089" max="14089" width="12" style="73" customWidth="1"/>
    <col min="14090" max="14090" width="10" style="73" customWidth="1"/>
    <col min="14091" max="14091" width="12.44140625" style="73" customWidth="1"/>
    <col min="14092" max="14092" width="9.44140625" style="73" bestFit="1" customWidth="1"/>
    <col min="14093" max="14093" width="10.44140625" style="73" customWidth="1"/>
    <col min="14094" max="14094" width="11.44140625" style="73" customWidth="1"/>
    <col min="14095" max="14095" width="9.44140625" style="73" bestFit="1" customWidth="1"/>
    <col min="14096" max="14096" width="13.44140625" style="73" customWidth="1"/>
    <col min="14097" max="14098" width="9.44140625" style="73" bestFit="1" customWidth="1"/>
    <col min="14099" max="14099" width="9.5546875" style="73" bestFit="1" customWidth="1"/>
    <col min="14100" max="14337" width="9.109375" style="73"/>
    <col min="14338" max="14338" width="3" style="73" customWidth="1"/>
    <col min="14339" max="14339" width="12.44140625" style="73" customWidth="1"/>
    <col min="14340" max="14340" width="5" style="73" customWidth="1"/>
    <col min="14341" max="14341" width="12" style="73" customWidth="1"/>
    <col min="14342" max="14342" width="10.44140625" style="73" customWidth="1"/>
    <col min="14343" max="14343" width="10.44140625" style="73" bestFit="1" customWidth="1"/>
    <col min="14344" max="14344" width="9.44140625" style="73" bestFit="1" customWidth="1"/>
    <col min="14345" max="14345" width="12" style="73" customWidth="1"/>
    <col min="14346" max="14346" width="10" style="73" customWidth="1"/>
    <col min="14347" max="14347" width="12.44140625" style="73" customWidth="1"/>
    <col min="14348" max="14348" width="9.44140625" style="73" bestFit="1" customWidth="1"/>
    <col min="14349" max="14349" width="10.44140625" style="73" customWidth="1"/>
    <col min="14350" max="14350" width="11.44140625" style="73" customWidth="1"/>
    <col min="14351" max="14351" width="9.44140625" style="73" bestFit="1" customWidth="1"/>
    <col min="14352" max="14352" width="13.44140625" style="73" customWidth="1"/>
    <col min="14353" max="14354" width="9.44140625" style="73" bestFit="1" customWidth="1"/>
    <col min="14355" max="14355" width="9.5546875" style="73" bestFit="1" customWidth="1"/>
    <col min="14356" max="14593" width="9.109375" style="73"/>
    <col min="14594" max="14594" width="3" style="73" customWidth="1"/>
    <col min="14595" max="14595" width="12.44140625" style="73" customWidth="1"/>
    <col min="14596" max="14596" width="5" style="73" customWidth="1"/>
    <col min="14597" max="14597" width="12" style="73" customWidth="1"/>
    <col min="14598" max="14598" width="10.44140625" style="73" customWidth="1"/>
    <col min="14599" max="14599" width="10.44140625" style="73" bestFit="1" customWidth="1"/>
    <col min="14600" max="14600" width="9.44140625" style="73" bestFit="1" customWidth="1"/>
    <col min="14601" max="14601" width="12" style="73" customWidth="1"/>
    <col min="14602" max="14602" width="10" style="73" customWidth="1"/>
    <col min="14603" max="14603" width="12.44140625" style="73" customWidth="1"/>
    <col min="14604" max="14604" width="9.44140625" style="73" bestFit="1" customWidth="1"/>
    <col min="14605" max="14605" width="10.44140625" style="73" customWidth="1"/>
    <col min="14606" max="14606" width="11.44140625" style="73" customWidth="1"/>
    <col min="14607" max="14607" width="9.44140625" style="73" bestFit="1" customWidth="1"/>
    <col min="14608" max="14608" width="13.44140625" style="73" customWidth="1"/>
    <col min="14609" max="14610" width="9.44140625" style="73" bestFit="1" customWidth="1"/>
    <col min="14611" max="14611" width="9.5546875" style="73" bestFit="1" customWidth="1"/>
    <col min="14612" max="14849" width="9.109375" style="73"/>
    <col min="14850" max="14850" width="3" style="73" customWidth="1"/>
    <col min="14851" max="14851" width="12.44140625" style="73" customWidth="1"/>
    <col min="14852" max="14852" width="5" style="73" customWidth="1"/>
    <col min="14853" max="14853" width="12" style="73" customWidth="1"/>
    <col min="14854" max="14854" width="10.44140625" style="73" customWidth="1"/>
    <col min="14855" max="14855" width="10.44140625" style="73" bestFit="1" customWidth="1"/>
    <col min="14856" max="14856" width="9.44140625" style="73" bestFit="1" customWidth="1"/>
    <col min="14857" max="14857" width="12" style="73" customWidth="1"/>
    <col min="14858" max="14858" width="10" style="73" customWidth="1"/>
    <col min="14859" max="14859" width="12.44140625" style="73" customWidth="1"/>
    <col min="14860" max="14860" width="9.44140625" style="73" bestFit="1" customWidth="1"/>
    <col min="14861" max="14861" width="10.44140625" style="73" customWidth="1"/>
    <col min="14862" max="14862" width="11.44140625" style="73" customWidth="1"/>
    <col min="14863" max="14863" width="9.44140625" style="73" bestFit="1" customWidth="1"/>
    <col min="14864" max="14864" width="13.44140625" style="73" customWidth="1"/>
    <col min="14865" max="14866" width="9.44140625" style="73" bestFit="1" customWidth="1"/>
    <col min="14867" max="14867" width="9.5546875" style="73" bestFit="1" customWidth="1"/>
    <col min="14868" max="15105" width="9.109375" style="73"/>
    <col min="15106" max="15106" width="3" style="73" customWidth="1"/>
    <col min="15107" max="15107" width="12.44140625" style="73" customWidth="1"/>
    <col min="15108" max="15108" width="5" style="73" customWidth="1"/>
    <col min="15109" max="15109" width="12" style="73" customWidth="1"/>
    <col min="15110" max="15110" width="10.44140625" style="73" customWidth="1"/>
    <col min="15111" max="15111" width="10.44140625" style="73" bestFit="1" customWidth="1"/>
    <col min="15112" max="15112" width="9.44140625" style="73" bestFit="1" customWidth="1"/>
    <col min="15113" max="15113" width="12" style="73" customWidth="1"/>
    <col min="15114" max="15114" width="10" style="73" customWidth="1"/>
    <col min="15115" max="15115" width="12.44140625" style="73" customWidth="1"/>
    <col min="15116" max="15116" width="9.44140625" style="73" bestFit="1" customWidth="1"/>
    <col min="15117" max="15117" width="10.44140625" style="73" customWidth="1"/>
    <col min="15118" max="15118" width="11.44140625" style="73" customWidth="1"/>
    <col min="15119" max="15119" width="9.44140625" style="73" bestFit="1" customWidth="1"/>
    <col min="15120" max="15120" width="13.44140625" style="73" customWidth="1"/>
    <col min="15121" max="15122" width="9.44140625" style="73" bestFit="1" customWidth="1"/>
    <col min="15123" max="15123" width="9.5546875" style="73" bestFit="1" customWidth="1"/>
    <col min="15124" max="15361" width="9.109375" style="73"/>
    <col min="15362" max="15362" width="3" style="73" customWidth="1"/>
    <col min="15363" max="15363" width="12.44140625" style="73" customWidth="1"/>
    <col min="15364" max="15364" width="5" style="73" customWidth="1"/>
    <col min="15365" max="15365" width="12" style="73" customWidth="1"/>
    <col min="15366" max="15366" width="10.44140625" style="73" customWidth="1"/>
    <col min="15367" max="15367" width="10.44140625" style="73" bestFit="1" customWidth="1"/>
    <col min="15368" max="15368" width="9.44140625" style="73" bestFit="1" customWidth="1"/>
    <col min="15369" max="15369" width="12" style="73" customWidth="1"/>
    <col min="15370" max="15370" width="10" style="73" customWidth="1"/>
    <col min="15371" max="15371" width="12.44140625" style="73" customWidth="1"/>
    <col min="15372" max="15372" width="9.44140625" style="73" bestFit="1" customWidth="1"/>
    <col min="15373" max="15373" width="10.44140625" style="73" customWidth="1"/>
    <col min="15374" max="15374" width="11.44140625" style="73" customWidth="1"/>
    <col min="15375" max="15375" width="9.44140625" style="73" bestFit="1" customWidth="1"/>
    <col min="15376" max="15376" width="13.44140625" style="73" customWidth="1"/>
    <col min="15377" max="15378" width="9.44140625" style="73" bestFit="1" customWidth="1"/>
    <col min="15379" max="15379" width="9.5546875" style="73" bestFit="1" customWidth="1"/>
    <col min="15380" max="15617" width="9.109375" style="73"/>
    <col min="15618" max="15618" width="3" style="73" customWidth="1"/>
    <col min="15619" max="15619" width="12.44140625" style="73" customWidth="1"/>
    <col min="15620" max="15620" width="5" style="73" customWidth="1"/>
    <col min="15621" max="15621" width="12" style="73" customWidth="1"/>
    <col min="15622" max="15622" width="10.44140625" style="73" customWidth="1"/>
    <col min="15623" max="15623" width="10.44140625" style="73" bestFit="1" customWidth="1"/>
    <col min="15624" max="15624" width="9.44140625" style="73" bestFit="1" customWidth="1"/>
    <col min="15625" max="15625" width="12" style="73" customWidth="1"/>
    <col min="15626" max="15626" width="10" style="73" customWidth="1"/>
    <col min="15627" max="15627" width="12.44140625" style="73" customWidth="1"/>
    <col min="15628" max="15628" width="9.44140625" style="73" bestFit="1" customWidth="1"/>
    <col min="15629" max="15629" width="10.44140625" style="73" customWidth="1"/>
    <col min="15630" max="15630" width="11.44140625" style="73" customWidth="1"/>
    <col min="15631" max="15631" width="9.44140625" style="73" bestFit="1" customWidth="1"/>
    <col min="15632" max="15632" width="13.44140625" style="73" customWidth="1"/>
    <col min="15633" max="15634" width="9.44140625" style="73" bestFit="1" customWidth="1"/>
    <col min="15635" max="15635" width="9.5546875" style="73" bestFit="1" customWidth="1"/>
    <col min="15636" max="15873" width="9.109375" style="73"/>
    <col min="15874" max="15874" width="3" style="73" customWidth="1"/>
    <col min="15875" max="15875" width="12.44140625" style="73" customWidth="1"/>
    <col min="15876" max="15876" width="5" style="73" customWidth="1"/>
    <col min="15877" max="15877" width="12" style="73" customWidth="1"/>
    <col min="15878" max="15878" width="10.44140625" style="73" customWidth="1"/>
    <col min="15879" max="15879" width="10.44140625" style="73" bestFit="1" customWidth="1"/>
    <col min="15880" max="15880" width="9.44140625" style="73" bestFit="1" customWidth="1"/>
    <col min="15881" max="15881" width="12" style="73" customWidth="1"/>
    <col min="15882" max="15882" width="10" style="73" customWidth="1"/>
    <col min="15883" max="15883" width="12.44140625" style="73" customWidth="1"/>
    <col min="15884" max="15884" width="9.44140625" style="73" bestFit="1" customWidth="1"/>
    <col min="15885" max="15885" width="10.44140625" style="73" customWidth="1"/>
    <col min="15886" max="15886" width="11.44140625" style="73" customWidth="1"/>
    <col min="15887" max="15887" width="9.44140625" style="73" bestFit="1" customWidth="1"/>
    <col min="15888" max="15888" width="13.44140625" style="73" customWidth="1"/>
    <col min="15889" max="15890" width="9.44140625" style="73" bestFit="1" customWidth="1"/>
    <col min="15891" max="15891" width="9.5546875" style="73" bestFit="1" customWidth="1"/>
    <col min="15892" max="16129" width="9.109375" style="73"/>
    <col min="16130" max="16130" width="3" style="73" customWidth="1"/>
    <col min="16131" max="16131" width="12.44140625" style="73" customWidth="1"/>
    <col min="16132" max="16132" width="5" style="73" customWidth="1"/>
    <col min="16133" max="16133" width="12" style="73" customWidth="1"/>
    <col min="16134" max="16134" width="10.44140625" style="73" customWidth="1"/>
    <col min="16135" max="16135" width="10.44140625" style="73" bestFit="1" customWidth="1"/>
    <col min="16136" max="16136" width="9.44140625" style="73" bestFit="1" customWidth="1"/>
    <col min="16137" max="16137" width="12" style="73" customWidth="1"/>
    <col min="16138" max="16138" width="10" style="73" customWidth="1"/>
    <col min="16139" max="16139" width="12.44140625" style="73" customWidth="1"/>
    <col min="16140" max="16140" width="9.44140625" style="73" bestFit="1" customWidth="1"/>
    <col min="16141" max="16141" width="10.44140625" style="73" customWidth="1"/>
    <col min="16142" max="16142" width="11.44140625" style="73" customWidth="1"/>
    <col min="16143" max="16143" width="9.44140625" style="73" bestFit="1" customWidth="1"/>
    <col min="16144" max="16144" width="13.44140625" style="73" customWidth="1"/>
    <col min="16145" max="16146" width="9.44140625" style="73" bestFit="1" customWidth="1"/>
    <col min="16147" max="16147" width="9.5546875" style="73" bestFit="1" customWidth="1"/>
    <col min="16148" max="16384" width="9.109375" style="73"/>
  </cols>
  <sheetData>
    <row r="1" spans="2:19" x14ac:dyDescent="0.3">
      <c r="B1" s="71"/>
      <c r="C1" s="160"/>
      <c r="D1" s="160"/>
      <c r="E1" s="160"/>
      <c r="F1" s="160"/>
      <c r="G1" s="160"/>
      <c r="H1" s="160"/>
      <c r="I1" s="173"/>
      <c r="J1" s="160"/>
      <c r="K1" s="71"/>
      <c r="L1" s="71"/>
      <c r="M1" s="160"/>
      <c r="N1" s="160"/>
      <c r="O1" s="160"/>
      <c r="P1" s="160"/>
      <c r="Q1" s="160"/>
      <c r="R1" s="160"/>
      <c r="S1" s="160"/>
    </row>
    <row r="2" spans="2:19" x14ac:dyDescent="0.3">
      <c r="B2" s="71"/>
      <c r="C2" s="160"/>
      <c r="D2" s="160"/>
      <c r="E2" s="160"/>
      <c r="F2" s="160"/>
      <c r="G2" s="160"/>
      <c r="H2" s="160"/>
      <c r="I2" s="160"/>
      <c r="J2" s="160"/>
      <c r="K2" s="71"/>
      <c r="L2" s="71"/>
      <c r="M2" s="160"/>
      <c r="N2" s="160"/>
      <c r="O2" s="160"/>
      <c r="P2" s="160"/>
      <c r="Q2" s="160"/>
      <c r="R2" s="160"/>
      <c r="S2" s="160"/>
    </row>
    <row r="3" spans="2:19" x14ac:dyDescent="0.3">
      <c r="B3" s="71"/>
      <c r="C3" s="160"/>
      <c r="D3" s="160"/>
      <c r="E3" s="160"/>
      <c r="F3" s="160"/>
      <c r="G3" s="160"/>
      <c r="H3" s="160"/>
      <c r="I3" s="160"/>
      <c r="J3" s="160"/>
      <c r="K3" s="71"/>
      <c r="L3" s="71"/>
      <c r="M3" s="160"/>
      <c r="N3" s="160"/>
      <c r="O3" s="160"/>
      <c r="P3" s="160"/>
      <c r="Q3" s="160"/>
      <c r="R3" s="160"/>
      <c r="S3" s="160"/>
    </row>
    <row r="4" spans="2:19" x14ac:dyDescent="0.3">
      <c r="B4" s="71"/>
      <c r="C4" s="160"/>
      <c r="D4" s="160"/>
      <c r="E4" s="160"/>
      <c r="F4" s="160"/>
      <c r="G4" s="160"/>
      <c r="H4" s="160"/>
      <c r="I4" s="160"/>
      <c r="J4" s="160"/>
      <c r="K4" s="71"/>
      <c r="L4" s="71"/>
      <c r="M4" s="160"/>
      <c r="N4" s="160"/>
      <c r="O4" s="175"/>
      <c r="P4" s="160"/>
      <c r="Q4" s="160"/>
      <c r="R4" s="160"/>
      <c r="S4" s="160"/>
    </row>
    <row r="5" spans="2:19" x14ac:dyDescent="0.3">
      <c r="B5" s="71"/>
      <c r="C5" s="160"/>
      <c r="D5" s="160"/>
      <c r="E5" s="160"/>
      <c r="F5" s="160"/>
      <c r="G5" s="160"/>
      <c r="H5" s="160"/>
      <c r="I5" s="160"/>
      <c r="J5" s="160"/>
      <c r="K5" s="71"/>
      <c r="L5" s="71"/>
      <c r="M5" s="160"/>
      <c r="N5" s="160"/>
      <c r="O5" s="175"/>
      <c r="P5" s="160"/>
      <c r="Q5" s="160"/>
      <c r="R5" s="160"/>
      <c r="S5" s="160"/>
    </row>
    <row r="6" spans="2:19" x14ac:dyDescent="0.3">
      <c r="B6" s="71"/>
      <c r="C6" s="160"/>
      <c r="D6" s="160"/>
      <c r="E6" s="160"/>
      <c r="F6" s="160"/>
      <c r="G6" s="160"/>
      <c r="H6" s="160"/>
      <c r="I6" s="160"/>
      <c r="J6" s="160"/>
      <c r="K6" s="71"/>
      <c r="L6" s="71"/>
      <c r="M6" s="160"/>
      <c r="N6" s="160"/>
      <c r="O6" s="175"/>
      <c r="P6" s="160"/>
      <c r="Q6" s="160"/>
      <c r="R6" s="160"/>
      <c r="S6" s="160"/>
    </row>
    <row r="7" spans="2:19" x14ac:dyDescent="0.3">
      <c r="B7" s="242" t="s">
        <v>1</v>
      </c>
      <c r="C7" s="76"/>
      <c r="D7" s="76">
        <f>'group input'!C3</f>
        <v>0</v>
      </c>
      <c r="E7" s="76"/>
      <c r="F7" s="76"/>
      <c r="G7" s="76"/>
      <c r="H7" s="76"/>
      <c r="I7" s="77"/>
      <c r="L7" s="71"/>
      <c r="M7" s="160"/>
      <c r="N7" s="189"/>
      <c r="O7" s="160"/>
      <c r="P7" s="160"/>
      <c r="Q7" s="160"/>
      <c r="R7" s="160"/>
    </row>
    <row r="8" spans="2:19" x14ac:dyDescent="0.3">
      <c r="B8" s="242" t="s">
        <v>2</v>
      </c>
      <c r="C8" s="76"/>
      <c r="D8" s="76">
        <f>'group input'!C4</f>
        <v>0</v>
      </c>
      <c r="E8" s="76"/>
      <c r="F8" s="76"/>
      <c r="G8" s="76"/>
      <c r="H8" s="76"/>
      <c r="I8" s="77"/>
      <c r="L8" s="71"/>
      <c r="M8" s="160"/>
      <c r="N8" s="175"/>
      <c r="O8" s="160"/>
      <c r="P8" s="160"/>
      <c r="Q8" s="160"/>
      <c r="R8" s="160"/>
    </row>
    <row r="9" spans="2:19" x14ac:dyDescent="0.3">
      <c r="B9" s="242" t="s">
        <v>3</v>
      </c>
      <c r="C9" s="76"/>
      <c r="D9" s="76">
        <f>'group input'!C5</f>
        <v>0</v>
      </c>
      <c r="E9" s="79"/>
      <c r="F9" s="79"/>
      <c r="G9" s="79"/>
      <c r="H9" s="79"/>
      <c r="I9" s="80"/>
      <c r="L9" s="71"/>
      <c r="M9" s="160"/>
      <c r="N9" s="175"/>
      <c r="O9" s="160"/>
      <c r="P9" s="160"/>
      <c r="Q9" s="160"/>
      <c r="R9" s="160"/>
    </row>
    <row r="10" spans="2:19" x14ac:dyDescent="0.3">
      <c r="B10" s="242" t="s">
        <v>4</v>
      </c>
      <c r="C10" s="76"/>
      <c r="D10" s="76">
        <f>'group input'!C6</f>
        <v>0</v>
      </c>
      <c r="E10" s="79"/>
      <c r="F10" s="79"/>
      <c r="G10" s="79"/>
      <c r="H10" s="79"/>
      <c r="I10" s="80"/>
      <c r="L10" s="71"/>
      <c r="M10" s="160"/>
      <c r="N10" s="175"/>
      <c r="O10" s="160"/>
      <c r="P10" s="160"/>
      <c r="Q10" s="160"/>
      <c r="R10" s="160"/>
    </row>
    <row r="11" spans="2:19" x14ac:dyDescent="0.3">
      <c r="B11" s="242" t="s">
        <v>48</v>
      </c>
      <c r="C11" s="76"/>
      <c r="D11" s="76">
        <f>'group input'!C7</f>
        <v>0</v>
      </c>
      <c r="E11" s="79"/>
      <c r="F11" s="79"/>
      <c r="G11" s="79"/>
      <c r="H11" s="79"/>
      <c r="I11" s="80"/>
      <c r="L11" s="71"/>
      <c r="M11" s="160"/>
      <c r="N11" s="175"/>
      <c r="O11" s="160"/>
      <c r="P11" s="160"/>
      <c r="Q11" s="160"/>
      <c r="R11" s="160"/>
    </row>
    <row r="12" spans="2:19" x14ac:dyDescent="0.3">
      <c r="B12" s="242" t="s">
        <v>6</v>
      </c>
      <c r="C12" s="76"/>
      <c r="D12" s="76">
        <f>'group input'!C8</f>
        <v>0</v>
      </c>
      <c r="E12" s="79"/>
      <c r="F12" s="79"/>
      <c r="G12" s="79"/>
      <c r="H12" s="79"/>
      <c r="I12" s="80"/>
      <c r="L12" s="71"/>
      <c r="M12" s="160"/>
      <c r="N12" s="175"/>
      <c r="O12" s="160"/>
      <c r="P12" s="160"/>
      <c r="Q12" s="160"/>
      <c r="R12" s="160"/>
    </row>
    <row r="13" spans="2:19" x14ac:dyDescent="0.3">
      <c r="B13" s="243" t="s">
        <v>7</v>
      </c>
      <c r="C13" s="83"/>
      <c r="D13" s="83">
        <f>'group input'!C9</f>
        <v>0</v>
      </c>
      <c r="E13" s="84"/>
      <c r="F13" s="84"/>
      <c r="G13" s="84"/>
      <c r="H13" s="84"/>
      <c r="I13" s="85"/>
      <c r="L13" s="71"/>
      <c r="M13" s="160"/>
      <c r="N13" s="175"/>
      <c r="O13" s="160"/>
      <c r="P13" s="160"/>
      <c r="Q13" s="160"/>
      <c r="R13" s="160"/>
    </row>
    <row r="14" spans="2:19" x14ac:dyDescent="0.3">
      <c r="B14" s="71"/>
      <c r="C14" s="160"/>
      <c r="D14" s="160"/>
      <c r="E14" s="160"/>
      <c r="F14" s="160"/>
      <c r="G14" s="160"/>
      <c r="H14" s="160"/>
      <c r="I14" s="160"/>
      <c r="J14" s="160"/>
      <c r="K14" s="71"/>
      <c r="L14" s="71"/>
      <c r="M14" s="160"/>
      <c r="N14" s="175"/>
      <c r="O14" s="160"/>
      <c r="P14" s="160"/>
      <c r="Q14" s="160"/>
      <c r="R14" s="160"/>
    </row>
    <row r="15" spans="2:19" x14ac:dyDescent="0.3">
      <c r="B15" s="122" t="s">
        <v>49</v>
      </c>
      <c r="C15" s="174"/>
      <c r="D15" s="174"/>
      <c r="E15" s="174"/>
      <c r="F15" s="174"/>
      <c r="G15" s="174"/>
      <c r="H15" s="174"/>
      <c r="I15" s="174"/>
      <c r="J15" s="174"/>
      <c r="K15" s="95"/>
      <c r="L15" s="95"/>
      <c r="M15" s="174"/>
      <c r="N15" s="174"/>
      <c r="O15" s="174"/>
      <c r="P15" s="174"/>
      <c r="Q15" s="174"/>
      <c r="R15" s="174"/>
    </row>
    <row r="16" spans="2:19" ht="3" customHeight="1" x14ac:dyDescent="0.3">
      <c r="B16" s="266"/>
      <c r="C16" s="268"/>
      <c r="D16" s="274"/>
      <c r="E16" s="268"/>
      <c r="F16" s="274"/>
      <c r="G16" s="267"/>
      <c r="H16" s="267"/>
      <c r="I16" s="268"/>
      <c r="J16" s="268"/>
      <c r="K16" s="71"/>
      <c r="L16" s="71"/>
      <c r="M16" s="160"/>
      <c r="N16" s="160"/>
      <c r="O16" s="160"/>
      <c r="P16" s="160"/>
      <c r="Q16" s="160"/>
      <c r="R16" s="160"/>
    </row>
    <row r="17" spans="2:20" x14ac:dyDescent="0.3">
      <c r="B17" s="269" t="s">
        <v>50</v>
      </c>
      <c r="C17" s="273"/>
      <c r="D17" s="275" t="s">
        <v>51</v>
      </c>
      <c r="E17" s="276"/>
      <c r="F17" s="275"/>
      <c r="G17" s="270" t="s">
        <v>52</v>
      </c>
      <c r="H17" s="271"/>
      <c r="I17" s="276"/>
      <c r="J17" s="272" t="s">
        <v>53</v>
      </c>
      <c r="N17" s="177"/>
      <c r="O17" s="160"/>
      <c r="P17" s="160"/>
      <c r="Q17" s="160"/>
      <c r="R17" s="160"/>
    </row>
    <row r="18" spans="2:20" x14ac:dyDescent="0.3">
      <c r="B18" s="379" t="s">
        <v>54</v>
      </c>
      <c r="C18" s="371"/>
      <c r="D18" s="381" t="str">
        <f>'group input'!C16</f>
        <v>None</v>
      </c>
      <c r="E18" s="382"/>
      <c r="F18" s="371">
        <f>IF(D18&lt;&gt;"None",VLOOKUP(D18,life_options2,2,FALSE),0)</f>
        <v>0</v>
      </c>
      <c r="G18" s="371"/>
      <c r="H18" s="371"/>
      <c r="I18" s="371"/>
      <c r="J18" s="265">
        <f>S98</f>
        <v>0</v>
      </c>
      <c r="L18" s="178"/>
      <c r="M18" s="190"/>
      <c r="N18" s="160"/>
      <c r="O18" s="160"/>
      <c r="P18" s="160"/>
      <c r="Q18" s="160"/>
      <c r="T18" s="73"/>
    </row>
    <row r="19" spans="2:20" x14ac:dyDescent="0.3">
      <c r="B19" s="380" t="s">
        <v>55</v>
      </c>
      <c r="C19" s="374"/>
      <c r="D19" s="381" t="str">
        <f>D18</f>
        <v>None</v>
      </c>
      <c r="E19" s="382"/>
      <c r="F19" s="372">
        <f>F18</f>
        <v>0</v>
      </c>
      <c r="G19" s="373"/>
      <c r="H19" s="373"/>
      <c r="I19" s="374"/>
      <c r="J19" s="244">
        <f>S99</f>
        <v>0</v>
      </c>
      <c r="L19" s="178"/>
      <c r="M19" s="190"/>
      <c r="N19" s="160"/>
      <c r="O19" s="160"/>
      <c r="P19" s="160"/>
      <c r="Q19" s="160"/>
      <c r="T19" s="73"/>
    </row>
    <row r="20" spans="2:20" x14ac:dyDescent="0.3">
      <c r="B20" s="380" t="s">
        <v>21</v>
      </c>
      <c r="C20" s="374"/>
      <c r="D20" s="380" t="str">
        <f>'group input'!C28</f>
        <v>No</v>
      </c>
      <c r="E20" s="374"/>
      <c r="F20" s="372" t="str">
        <f>IF(D20="Yes", 'summary lookup and rates'!D11," ")</f>
        <v xml:space="preserve"> </v>
      </c>
      <c r="G20" s="373"/>
      <c r="H20" s="373"/>
      <c r="I20" s="374"/>
      <c r="J20" s="244">
        <f>H138</f>
        <v>0</v>
      </c>
      <c r="L20" s="178"/>
      <c r="M20" s="190"/>
      <c r="N20" s="160"/>
      <c r="O20" s="160"/>
      <c r="P20" s="160"/>
      <c r="Q20" s="160"/>
      <c r="T20" s="73"/>
    </row>
    <row r="21" spans="2:20" x14ac:dyDescent="0.3">
      <c r="B21" s="380" t="s">
        <v>25</v>
      </c>
      <c r="C21" s="374"/>
      <c r="D21" s="380" t="str">
        <f>'group input'!C33</f>
        <v>None</v>
      </c>
      <c r="E21" s="374"/>
      <c r="F21" s="372">
        <f>IF(D21&lt;&gt;"None",VLOOKUP(D21,std_options2,2,FALSE),0)</f>
        <v>0</v>
      </c>
      <c r="G21" s="373"/>
      <c r="H21" s="373"/>
      <c r="I21" s="374"/>
      <c r="J21" s="244">
        <f>L170</f>
        <v>0</v>
      </c>
      <c r="L21" s="178"/>
      <c r="M21" s="190"/>
      <c r="N21" s="160"/>
      <c r="O21" s="160"/>
      <c r="P21" s="160"/>
      <c r="Q21" s="160"/>
      <c r="T21" s="73"/>
    </row>
    <row r="22" spans="2:20" x14ac:dyDescent="0.3">
      <c r="B22" s="380" t="s">
        <v>34</v>
      </c>
      <c r="C22" s="374"/>
      <c r="D22" s="380" t="str">
        <f>'group input'!C44</f>
        <v>None</v>
      </c>
      <c r="E22" s="374"/>
      <c r="F22" s="372">
        <f>IF(D22&lt;&gt;"None",VLOOKUP(D22,ltd_options2,2,FALSE),0)</f>
        <v>0</v>
      </c>
      <c r="G22" s="373"/>
      <c r="H22" s="373"/>
      <c r="I22" s="374"/>
      <c r="J22" s="244">
        <f>L203</f>
        <v>0</v>
      </c>
      <c r="L22" s="178"/>
      <c r="M22" s="190"/>
      <c r="N22" s="160"/>
      <c r="O22" s="160"/>
      <c r="P22" s="160"/>
      <c r="Q22" s="160"/>
      <c r="T22" s="73"/>
    </row>
    <row r="23" spans="2:20" x14ac:dyDescent="0.3">
      <c r="B23" s="380" t="s">
        <v>56</v>
      </c>
      <c r="C23" s="374"/>
      <c r="D23" s="380" t="str">
        <f>'group input'!C52</f>
        <v>None</v>
      </c>
      <c r="E23" s="374"/>
      <c r="F23" s="372">
        <f>IF(D23&lt;&gt;"None",VLOOKUP(D23,vol_std_options,2,FALSE),0)</f>
        <v>0</v>
      </c>
      <c r="G23" s="373"/>
      <c r="H23" s="373"/>
      <c r="I23" s="374"/>
      <c r="J23" s="244">
        <f>L236</f>
        <v>0</v>
      </c>
      <c r="L23" s="178"/>
      <c r="M23" s="190"/>
      <c r="N23" s="160"/>
      <c r="O23" s="160"/>
      <c r="P23" s="160"/>
      <c r="Q23" s="160"/>
      <c r="T23" s="73"/>
    </row>
    <row r="24" spans="2:20" x14ac:dyDescent="0.3">
      <c r="B24" s="380" t="s">
        <v>57</v>
      </c>
      <c r="C24" s="374"/>
      <c r="D24" s="380" t="str">
        <f>'group input'!C59</f>
        <v>None</v>
      </c>
      <c r="E24" s="374"/>
      <c r="F24" s="372">
        <f>IF(D24&lt;&gt;"None",VLOOKUP(D24,vol_ltd_options,2,FALSE),0)</f>
        <v>0</v>
      </c>
      <c r="G24" s="373"/>
      <c r="H24" s="373"/>
      <c r="I24" s="374"/>
      <c r="J24" s="244">
        <f>L269</f>
        <v>0</v>
      </c>
      <c r="L24" s="178"/>
      <c r="M24" s="190"/>
      <c r="N24" s="160"/>
      <c r="O24" s="160"/>
      <c r="P24" s="160"/>
      <c r="Q24" s="160"/>
      <c r="T24" s="73"/>
    </row>
    <row r="25" spans="2:20" x14ac:dyDescent="0.3">
      <c r="B25" s="71"/>
      <c r="C25" s="71"/>
      <c r="D25" s="71"/>
      <c r="E25" s="71"/>
      <c r="F25" s="71"/>
      <c r="G25" s="383" t="s">
        <v>58</v>
      </c>
      <c r="H25" s="384"/>
      <c r="I25" s="385"/>
      <c r="J25" s="264">
        <f>SUM(J18:M24)</f>
        <v>0</v>
      </c>
      <c r="N25" s="191"/>
      <c r="O25" s="160"/>
      <c r="P25" s="160"/>
      <c r="Q25" s="160"/>
      <c r="R25" s="160"/>
    </row>
    <row r="26" spans="2:20" x14ac:dyDescent="0.3">
      <c r="B26" s="71"/>
      <c r="C26" s="71"/>
      <c r="D26" s="71"/>
      <c r="E26" s="71"/>
      <c r="F26" s="71"/>
      <c r="G26" s="383" t="s">
        <v>59</v>
      </c>
      <c r="H26" s="384"/>
      <c r="I26" s="385"/>
      <c r="J26" s="263">
        <v>7.5</v>
      </c>
      <c r="N26" s="190"/>
      <c r="O26" s="160"/>
      <c r="P26" s="160"/>
      <c r="Q26" s="160"/>
      <c r="R26" s="160"/>
    </row>
    <row r="27" spans="2:20" x14ac:dyDescent="0.3">
      <c r="B27" s="71"/>
      <c r="C27" s="71"/>
      <c r="D27" s="71"/>
      <c r="E27" s="71"/>
      <c r="F27" s="71"/>
      <c r="G27" s="383" t="s">
        <v>60</v>
      </c>
      <c r="H27" s="384"/>
      <c r="I27" s="385"/>
      <c r="J27" s="264">
        <f>SUM(J25:N26)</f>
        <v>7.5</v>
      </c>
      <c r="N27" s="191"/>
      <c r="O27" s="160"/>
      <c r="P27" s="160"/>
      <c r="Q27" s="160"/>
      <c r="R27" s="160"/>
    </row>
    <row r="28" spans="2:20" x14ac:dyDescent="0.3">
      <c r="B28" s="71"/>
      <c r="C28" s="160"/>
      <c r="D28" s="160"/>
      <c r="E28" s="160"/>
      <c r="F28" s="160"/>
      <c r="G28" s="160"/>
      <c r="H28" s="160"/>
      <c r="I28" s="160"/>
      <c r="J28" s="160"/>
      <c r="K28" s="93"/>
      <c r="L28" s="94"/>
      <c r="M28" s="191"/>
      <c r="N28" s="160"/>
      <c r="O28" s="160"/>
      <c r="P28" s="160"/>
      <c r="Q28" s="160"/>
      <c r="R28" s="160"/>
      <c r="S28" s="160"/>
    </row>
    <row r="29" spans="2:20" ht="15" thickBot="1" x14ac:dyDescent="0.35">
      <c r="B29" s="169" t="s">
        <v>61</v>
      </c>
      <c r="C29" s="176"/>
      <c r="D29" s="283">
        <f>'group input'!D23</f>
        <v>0</v>
      </c>
      <c r="E29" s="160"/>
      <c r="F29" s="160"/>
      <c r="H29" s="160"/>
      <c r="I29" s="160"/>
      <c r="J29" s="160"/>
      <c r="K29" s="93"/>
      <c r="L29" s="94"/>
      <c r="M29" s="191"/>
      <c r="N29" s="160"/>
      <c r="O29" s="160"/>
      <c r="P29" s="160"/>
      <c r="Q29" s="160"/>
      <c r="R29" s="160"/>
      <c r="S29" s="160"/>
    </row>
    <row r="30" spans="2:20" x14ac:dyDescent="0.3">
      <c r="B30" s="71"/>
      <c r="C30" s="177"/>
      <c r="D30" s="160"/>
      <c r="E30" s="160"/>
      <c r="F30" s="160"/>
      <c r="G30" s="160"/>
      <c r="H30" s="160"/>
      <c r="I30" s="160"/>
      <c r="J30" s="160"/>
      <c r="K30" s="71"/>
      <c r="L30" s="71"/>
      <c r="M30" s="160"/>
      <c r="N30" s="160"/>
      <c r="O30" s="160"/>
      <c r="P30" s="160"/>
      <c r="Q30" s="160"/>
      <c r="R30" s="160"/>
      <c r="S30" s="160"/>
    </row>
    <row r="31" spans="2:20" x14ac:dyDescent="0.3">
      <c r="B31" s="86" t="s">
        <v>62</v>
      </c>
      <c r="C31" s="174"/>
      <c r="D31" s="174"/>
      <c r="E31" s="174"/>
      <c r="F31" s="174"/>
      <c r="G31" s="174"/>
      <c r="H31" s="174"/>
      <c r="I31" s="174"/>
      <c r="J31" s="174"/>
      <c r="K31" s="95"/>
      <c r="L31" s="95"/>
      <c r="M31" s="174"/>
      <c r="N31" s="174"/>
      <c r="O31" s="174"/>
      <c r="P31" s="174"/>
      <c r="Q31" s="174"/>
      <c r="R31" s="174"/>
    </row>
    <row r="32" spans="2:20" x14ac:dyDescent="0.3">
      <c r="B32" s="87"/>
      <c r="C32" s="160"/>
      <c r="D32" s="160"/>
      <c r="E32" s="160"/>
      <c r="F32" s="160"/>
      <c r="G32" s="160"/>
      <c r="H32" s="160"/>
      <c r="I32" s="160"/>
      <c r="J32" s="160"/>
      <c r="K32" s="71"/>
      <c r="L32" s="71"/>
      <c r="M32" s="160"/>
      <c r="N32" s="160"/>
      <c r="O32" s="160"/>
      <c r="P32" s="160"/>
      <c r="Q32" s="160"/>
      <c r="R32" s="160"/>
    </row>
    <row r="33" spans="2:20" x14ac:dyDescent="0.3">
      <c r="B33" s="96" t="s">
        <v>63</v>
      </c>
      <c r="C33" s="160"/>
      <c r="D33" s="160"/>
      <c r="E33" s="160"/>
      <c r="F33" s="160"/>
      <c r="G33" s="160"/>
      <c r="H33" s="160"/>
      <c r="I33" s="160"/>
      <c r="J33" s="160"/>
      <c r="K33" s="71"/>
      <c r="L33" s="71"/>
      <c r="M33" s="160"/>
      <c r="N33" s="160"/>
      <c r="O33" s="160"/>
      <c r="P33" s="160"/>
      <c r="Q33" s="160"/>
      <c r="R33" s="160"/>
    </row>
    <row r="34" spans="2:20" x14ac:dyDescent="0.3">
      <c r="B34" s="97" t="s">
        <v>64</v>
      </c>
      <c r="C34" s="160"/>
      <c r="D34" s="160"/>
      <c r="E34" s="160"/>
      <c r="F34" s="160"/>
      <c r="G34" s="96" t="s">
        <v>65</v>
      </c>
      <c r="I34" s="160"/>
      <c r="J34" s="160"/>
      <c r="K34" s="71"/>
      <c r="L34" s="71"/>
      <c r="M34" s="160"/>
      <c r="N34" s="160"/>
      <c r="O34" s="160"/>
      <c r="P34" s="160"/>
      <c r="Q34" s="160"/>
      <c r="R34" s="160"/>
    </row>
    <row r="35" spans="2:20" x14ac:dyDescent="0.3">
      <c r="B35" s="97" t="s">
        <v>66</v>
      </c>
      <c r="D35" s="150"/>
      <c r="E35" s="150"/>
      <c r="F35" s="173"/>
      <c r="G35" s="101" t="s">
        <v>67</v>
      </c>
      <c r="I35" s="160"/>
      <c r="J35" s="160"/>
      <c r="K35" s="71"/>
      <c r="L35" s="71"/>
      <c r="M35" s="160"/>
      <c r="N35" s="160"/>
      <c r="O35" s="160"/>
      <c r="P35" s="160"/>
      <c r="Q35" s="160"/>
      <c r="R35" s="160"/>
    </row>
    <row r="36" spans="2:20" x14ac:dyDescent="0.3">
      <c r="B36" s="97" t="s">
        <v>68</v>
      </c>
      <c r="D36" s="150"/>
      <c r="E36" s="150"/>
      <c r="F36" s="173"/>
      <c r="G36" s="103" t="s">
        <v>69</v>
      </c>
      <c r="I36" s="160"/>
      <c r="K36" s="71"/>
      <c r="L36" s="71"/>
      <c r="M36" s="160"/>
      <c r="N36" s="160"/>
      <c r="O36" s="160"/>
      <c r="P36" s="160"/>
      <c r="Q36" s="160"/>
      <c r="R36" s="160"/>
    </row>
    <row r="37" spans="2:20" x14ac:dyDescent="0.3">
      <c r="B37" s="97" t="s">
        <v>70</v>
      </c>
      <c r="D37" s="150"/>
      <c r="E37" s="150"/>
      <c r="F37" s="173"/>
      <c r="G37" s="103" t="s">
        <v>71</v>
      </c>
      <c r="I37" s="160"/>
      <c r="K37" s="71"/>
      <c r="L37" s="71"/>
      <c r="M37" s="160"/>
      <c r="N37" s="160"/>
      <c r="O37" s="160"/>
      <c r="P37" s="160"/>
      <c r="Q37" s="160"/>
      <c r="R37" s="160"/>
    </row>
    <row r="38" spans="2:20" x14ac:dyDescent="0.3">
      <c r="B38" s="96" t="s">
        <v>72</v>
      </c>
      <c r="C38" s="160"/>
      <c r="D38" s="160"/>
      <c r="E38" s="160"/>
      <c r="F38" s="160"/>
      <c r="G38" s="103" t="s">
        <v>73</v>
      </c>
      <c r="I38" s="160"/>
      <c r="K38" s="92"/>
      <c r="L38" s="92"/>
      <c r="M38" s="160"/>
      <c r="N38" s="160"/>
      <c r="O38" s="160"/>
      <c r="P38" s="160"/>
      <c r="Q38" s="160"/>
      <c r="R38" s="160"/>
    </row>
    <row r="39" spans="2:20" x14ac:dyDescent="0.3">
      <c r="B39" s="97" t="s">
        <v>74</v>
      </c>
      <c r="C39" s="160"/>
      <c r="D39" s="160"/>
      <c r="E39" s="160"/>
      <c r="F39" s="160"/>
      <c r="G39" s="103" t="s">
        <v>75</v>
      </c>
      <c r="I39" s="160"/>
      <c r="K39" s="92"/>
      <c r="L39" s="92"/>
      <c r="M39" s="160"/>
      <c r="N39" s="160"/>
      <c r="O39" s="160"/>
      <c r="P39" s="160"/>
      <c r="Q39" s="160"/>
      <c r="R39" s="160"/>
    </row>
    <row r="40" spans="2:20" x14ac:dyDescent="0.3">
      <c r="B40" s="96" t="s">
        <v>76</v>
      </c>
      <c r="C40" s="160"/>
      <c r="D40" s="160"/>
      <c r="E40" s="160"/>
      <c r="F40" s="160"/>
      <c r="G40" s="103" t="s">
        <v>77</v>
      </c>
      <c r="I40" s="160"/>
      <c r="K40" s="71"/>
      <c r="L40" s="71"/>
      <c r="M40" s="160"/>
      <c r="N40" s="160"/>
      <c r="O40" s="160"/>
      <c r="P40" s="160"/>
      <c r="Q40" s="160"/>
      <c r="R40" s="160"/>
    </row>
    <row r="41" spans="2:20" x14ac:dyDescent="0.3">
      <c r="B41" s="97" t="s">
        <v>78</v>
      </c>
      <c r="C41" s="160"/>
      <c r="D41" s="160"/>
      <c r="E41" s="160"/>
      <c r="F41" s="160"/>
      <c r="G41" s="103"/>
      <c r="I41" s="160"/>
      <c r="K41" s="71"/>
      <c r="L41" s="71"/>
      <c r="M41" s="160"/>
      <c r="N41" s="160"/>
      <c r="O41" s="160"/>
      <c r="P41" s="160"/>
      <c r="Q41" s="160"/>
      <c r="R41" s="160"/>
    </row>
    <row r="42" spans="2:20" x14ac:dyDescent="0.3">
      <c r="B42" s="97" t="s">
        <v>79</v>
      </c>
      <c r="C42" s="160"/>
      <c r="D42" s="160"/>
      <c r="E42" s="160"/>
      <c r="F42" s="160"/>
      <c r="G42" s="101" t="s">
        <v>80</v>
      </c>
      <c r="I42" s="160"/>
      <c r="K42" s="71"/>
      <c r="L42" s="71"/>
      <c r="M42" s="160"/>
      <c r="N42" s="160"/>
      <c r="O42" s="160"/>
      <c r="P42" s="160"/>
      <c r="Q42" s="160"/>
      <c r="R42" s="160"/>
    </row>
    <row r="43" spans="2:20" x14ac:dyDescent="0.3">
      <c r="B43" s="97" t="s">
        <v>81</v>
      </c>
      <c r="C43" s="160"/>
      <c r="D43" s="160"/>
      <c r="E43" s="160"/>
      <c r="F43" s="160"/>
      <c r="G43" s="160"/>
      <c r="H43" s="160"/>
      <c r="I43" s="160"/>
      <c r="K43" s="71"/>
      <c r="L43" s="71"/>
      <c r="M43" s="160"/>
      <c r="N43" s="160"/>
      <c r="O43" s="160"/>
      <c r="P43" s="160"/>
      <c r="Q43" s="160"/>
      <c r="R43" s="160"/>
    </row>
    <row r="44" spans="2:20" x14ac:dyDescent="0.3">
      <c r="B44" s="96" t="s">
        <v>82</v>
      </c>
      <c r="C44" s="160"/>
      <c r="D44" s="160"/>
      <c r="E44" s="160"/>
      <c r="F44" s="160"/>
      <c r="G44" s="160"/>
      <c r="H44" s="160"/>
      <c r="I44" s="160"/>
      <c r="K44" s="71"/>
      <c r="L44" s="71"/>
      <c r="M44" s="160"/>
      <c r="N44" s="160"/>
      <c r="O44" s="160"/>
      <c r="P44" s="160"/>
      <c r="Q44" s="160"/>
      <c r="R44" s="160"/>
    </row>
    <row r="45" spans="2:20" s="100" customFormat="1" x14ac:dyDescent="0.3">
      <c r="B45" s="97" t="s">
        <v>83</v>
      </c>
      <c r="C45" s="173"/>
      <c r="D45" s="173"/>
      <c r="E45" s="173"/>
      <c r="F45" s="173"/>
      <c r="G45" s="173"/>
      <c r="H45" s="173"/>
      <c r="I45" s="173"/>
      <c r="J45" s="173"/>
      <c r="K45" s="99"/>
      <c r="L45" s="99"/>
      <c r="M45" s="173"/>
      <c r="N45" s="173"/>
      <c r="O45" s="173"/>
      <c r="P45" s="173"/>
      <c r="Q45" s="173"/>
      <c r="R45" s="173"/>
      <c r="S45" s="192"/>
      <c r="T45" s="192"/>
    </row>
    <row r="46" spans="2:20" s="100" customFormat="1" x14ac:dyDescent="0.3">
      <c r="B46" s="97" t="s">
        <v>84</v>
      </c>
      <c r="C46" s="173"/>
      <c r="D46" s="173"/>
      <c r="E46" s="173"/>
      <c r="F46" s="173"/>
      <c r="G46" s="173"/>
      <c r="H46" s="173"/>
      <c r="I46" s="173"/>
      <c r="J46" s="173"/>
      <c r="K46" s="99"/>
      <c r="L46" s="99"/>
      <c r="M46" s="173"/>
      <c r="N46" s="173"/>
      <c r="O46" s="173"/>
      <c r="P46" s="173"/>
      <c r="Q46" s="173"/>
      <c r="R46" s="173"/>
      <c r="S46" s="192"/>
      <c r="T46" s="192"/>
    </row>
    <row r="47" spans="2:20" s="100" customFormat="1" x14ac:dyDescent="0.3">
      <c r="B47" s="97" t="s">
        <v>85</v>
      </c>
      <c r="C47" s="173"/>
      <c r="D47" s="173"/>
      <c r="E47" s="173"/>
      <c r="F47" s="173"/>
      <c r="G47" s="173"/>
      <c r="H47" s="173"/>
      <c r="I47" s="173"/>
      <c r="J47" s="173"/>
      <c r="K47" s="99"/>
      <c r="L47" s="99"/>
      <c r="M47" s="173"/>
      <c r="N47" s="173"/>
      <c r="O47" s="173"/>
      <c r="P47" s="173"/>
      <c r="Q47" s="173"/>
      <c r="R47" s="173"/>
      <c r="S47" s="192"/>
      <c r="T47" s="192"/>
    </row>
    <row r="48" spans="2:20" x14ac:dyDescent="0.3">
      <c r="C48" s="160"/>
      <c r="D48" s="160"/>
      <c r="E48" s="160"/>
      <c r="F48" s="160"/>
      <c r="G48" s="160"/>
      <c r="H48" s="160"/>
      <c r="I48" s="160"/>
      <c r="J48" s="160"/>
      <c r="K48" s="71"/>
      <c r="L48" s="71"/>
      <c r="M48" s="160"/>
      <c r="N48" s="160"/>
      <c r="O48" s="160"/>
      <c r="P48" s="160"/>
      <c r="Q48" s="160"/>
      <c r="R48" s="160"/>
    </row>
    <row r="49" spans="2:20" s="104" customFormat="1" x14ac:dyDescent="0.3">
      <c r="B49" s="378" t="s">
        <v>63</v>
      </c>
      <c r="C49" s="377"/>
      <c r="D49" s="175"/>
      <c r="E49" s="175"/>
      <c r="F49" s="175"/>
      <c r="G49" s="175"/>
      <c r="H49" s="175"/>
      <c r="I49" s="175"/>
      <c r="J49" s="175"/>
      <c r="K49" s="92"/>
      <c r="L49" s="92"/>
      <c r="M49" s="175"/>
      <c r="N49" s="175"/>
      <c r="O49" s="175"/>
      <c r="P49" s="175"/>
      <c r="Q49" s="175"/>
      <c r="R49" s="175"/>
      <c r="S49" s="175"/>
      <c r="T49" s="193"/>
    </row>
    <row r="50" spans="2:20" s="104" customFormat="1" x14ac:dyDescent="0.3">
      <c r="B50" s="376" t="s">
        <v>86</v>
      </c>
      <c r="C50" s="377"/>
      <c r="D50" s="377"/>
      <c r="E50" s="377"/>
      <c r="F50" s="377"/>
      <c r="G50" s="377"/>
      <c r="H50" s="377"/>
      <c r="I50" s="377"/>
      <c r="J50" s="377"/>
      <c r="K50" s="377"/>
      <c r="L50" s="377"/>
      <c r="M50" s="377"/>
      <c r="N50" s="377"/>
      <c r="O50" s="377"/>
      <c r="P50" s="377"/>
      <c r="Q50" s="377"/>
      <c r="R50" s="377"/>
      <c r="S50" s="377"/>
      <c r="T50" s="193"/>
    </row>
    <row r="51" spans="2:20" s="104" customFormat="1" x14ac:dyDescent="0.3">
      <c r="B51" s="377"/>
      <c r="C51" s="377"/>
      <c r="D51" s="377"/>
      <c r="E51" s="377"/>
      <c r="F51" s="377"/>
      <c r="G51" s="377"/>
      <c r="H51" s="377"/>
      <c r="I51" s="377"/>
      <c r="J51" s="377"/>
      <c r="K51" s="377"/>
      <c r="L51" s="377"/>
      <c r="M51" s="377"/>
      <c r="N51" s="377"/>
      <c r="O51" s="377"/>
      <c r="P51" s="377"/>
      <c r="Q51" s="377"/>
      <c r="R51" s="377"/>
      <c r="S51" s="377"/>
      <c r="T51" s="193"/>
    </row>
    <row r="52" spans="2:20" s="104" customFormat="1" x14ac:dyDescent="0.3">
      <c r="B52" s="377"/>
      <c r="C52" s="377"/>
      <c r="D52" s="377"/>
      <c r="E52" s="377"/>
      <c r="F52" s="377"/>
      <c r="G52" s="377"/>
      <c r="H52" s="377"/>
      <c r="I52" s="377"/>
      <c r="J52" s="377"/>
      <c r="K52" s="377"/>
      <c r="L52" s="377"/>
      <c r="M52" s="377"/>
      <c r="N52" s="377"/>
      <c r="O52" s="377"/>
      <c r="P52" s="377"/>
      <c r="Q52" s="377"/>
      <c r="R52" s="377"/>
      <c r="S52" s="377"/>
      <c r="T52" s="193"/>
    </row>
    <row r="53" spans="2:20" s="104" customFormat="1" x14ac:dyDescent="0.3">
      <c r="B53" s="377"/>
      <c r="C53" s="377"/>
      <c r="D53" s="377"/>
      <c r="E53" s="377"/>
      <c r="F53" s="377"/>
      <c r="G53" s="377"/>
      <c r="H53" s="377"/>
      <c r="I53" s="377"/>
      <c r="J53" s="377"/>
      <c r="K53" s="377"/>
      <c r="L53" s="377"/>
      <c r="M53" s="377"/>
      <c r="N53" s="377"/>
      <c r="O53" s="377"/>
      <c r="P53" s="377"/>
      <c r="Q53" s="377"/>
      <c r="R53" s="377"/>
      <c r="S53" s="377"/>
      <c r="T53" s="193"/>
    </row>
    <row r="54" spans="2:20" s="104" customFormat="1" x14ac:dyDescent="0.3">
      <c r="B54" s="377"/>
      <c r="C54" s="377"/>
      <c r="D54" s="377"/>
      <c r="E54" s="377"/>
      <c r="F54" s="377"/>
      <c r="G54" s="377"/>
      <c r="H54" s="377"/>
      <c r="I54" s="377"/>
      <c r="J54" s="377"/>
      <c r="K54" s="377"/>
      <c r="L54" s="377"/>
      <c r="M54" s="377"/>
      <c r="N54" s="377"/>
      <c r="O54" s="377"/>
      <c r="P54" s="377"/>
      <c r="Q54" s="377"/>
      <c r="R54" s="377"/>
      <c r="S54" s="377"/>
      <c r="T54" s="193"/>
    </row>
    <row r="55" spans="2:20" s="104" customFormat="1" x14ac:dyDescent="0.3">
      <c r="B55" s="106" t="s">
        <v>76</v>
      </c>
      <c r="C55" s="179"/>
      <c r="D55" s="179"/>
      <c r="E55" s="175"/>
      <c r="F55" s="175"/>
      <c r="G55" s="175"/>
      <c r="H55" s="175"/>
      <c r="I55" s="175"/>
      <c r="J55" s="175"/>
      <c r="K55" s="92"/>
      <c r="L55" s="92"/>
      <c r="M55" s="175"/>
      <c r="N55" s="175"/>
      <c r="O55" s="175"/>
      <c r="P55" s="175"/>
      <c r="Q55" s="175"/>
      <c r="R55" s="175"/>
      <c r="S55" s="175"/>
      <c r="T55" s="193"/>
    </row>
    <row r="56" spans="2:20" s="104" customFormat="1" x14ac:dyDescent="0.3">
      <c r="B56" s="376" t="s">
        <v>87</v>
      </c>
      <c r="C56" s="377"/>
      <c r="D56" s="377"/>
      <c r="E56" s="377"/>
      <c r="F56" s="377"/>
      <c r="G56" s="377"/>
      <c r="H56" s="377"/>
      <c r="I56" s="377"/>
      <c r="J56" s="377"/>
      <c r="K56" s="377"/>
      <c r="L56" s="377"/>
      <c r="M56" s="377"/>
      <c r="N56" s="377"/>
      <c r="O56" s="377"/>
      <c r="P56" s="377"/>
      <c r="Q56" s="377"/>
      <c r="R56" s="377"/>
      <c r="S56" s="377"/>
      <c r="T56" s="193"/>
    </row>
    <row r="57" spans="2:20" s="104" customFormat="1" x14ac:dyDescent="0.3">
      <c r="B57" s="377"/>
      <c r="C57" s="377"/>
      <c r="D57" s="377"/>
      <c r="E57" s="377"/>
      <c r="F57" s="377"/>
      <c r="G57" s="377"/>
      <c r="H57" s="377"/>
      <c r="I57" s="377"/>
      <c r="J57" s="377"/>
      <c r="K57" s="377"/>
      <c r="L57" s="377"/>
      <c r="M57" s="377"/>
      <c r="N57" s="377"/>
      <c r="O57" s="377"/>
      <c r="P57" s="377"/>
      <c r="Q57" s="377"/>
      <c r="R57" s="377"/>
      <c r="S57" s="377"/>
      <c r="T57" s="193"/>
    </row>
    <row r="58" spans="2:20" s="104" customFormat="1" x14ac:dyDescent="0.3">
      <c r="B58" s="377"/>
      <c r="C58" s="377"/>
      <c r="D58" s="377"/>
      <c r="E58" s="377"/>
      <c r="F58" s="377"/>
      <c r="G58" s="377"/>
      <c r="H58" s="377"/>
      <c r="I58" s="377"/>
      <c r="J58" s="377"/>
      <c r="K58" s="377"/>
      <c r="L58" s="377"/>
      <c r="M58" s="377"/>
      <c r="N58" s="377"/>
      <c r="O58" s="377"/>
      <c r="P58" s="377"/>
      <c r="Q58" s="377"/>
      <c r="R58" s="377"/>
      <c r="S58" s="377"/>
      <c r="T58" s="193"/>
    </row>
    <row r="59" spans="2:20" s="104" customFormat="1" x14ac:dyDescent="0.3">
      <c r="B59" s="377"/>
      <c r="C59" s="377"/>
      <c r="D59" s="377"/>
      <c r="E59" s="377"/>
      <c r="F59" s="377"/>
      <c r="G59" s="377"/>
      <c r="H59" s="377"/>
      <c r="I59" s="377"/>
      <c r="J59" s="377"/>
      <c r="K59" s="377"/>
      <c r="L59" s="377"/>
      <c r="M59" s="377"/>
      <c r="N59" s="377"/>
      <c r="O59" s="377"/>
      <c r="P59" s="377"/>
      <c r="Q59" s="377"/>
      <c r="R59" s="377"/>
      <c r="S59" s="377"/>
      <c r="T59" s="193"/>
    </row>
    <row r="60" spans="2:20" s="104" customFormat="1" x14ac:dyDescent="0.3">
      <c r="B60" s="377"/>
      <c r="C60" s="377"/>
      <c r="D60" s="377"/>
      <c r="E60" s="377"/>
      <c r="F60" s="377"/>
      <c r="G60" s="377"/>
      <c r="H60" s="377"/>
      <c r="I60" s="377"/>
      <c r="J60" s="377"/>
      <c r="K60" s="377"/>
      <c r="L60" s="377"/>
      <c r="M60" s="377"/>
      <c r="N60" s="377"/>
      <c r="O60" s="377"/>
      <c r="P60" s="377"/>
      <c r="Q60" s="377"/>
      <c r="R60" s="377"/>
      <c r="S60" s="377"/>
      <c r="T60" s="193"/>
    </row>
    <row r="61" spans="2:20" s="104" customFormat="1" x14ac:dyDescent="0.3">
      <c r="B61" s="106" t="s">
        <v>82</v>
      </c>
      <c r="C61" s="179"/>
      <c r="D61" s="179"/>
      <c r="E61" s="175"/>
      <c r="F61" s="175"/>
      <c r="G61" s="175"/>
      <c r="H61" s="175"/>
      <c r="I61" s="175"/>
      <c r="J61" s="175"/>
      <c r="K61" s="92"/>
      <c r="L61" s="92"/>
      <c r="M61" s="175"/>
      <c r="N61" s="175"/>
      <c r="O61" s="175"/>
      <c r="P61" s="175"/>
      <c r="Q61" s="175"/>
      <c r="R61" s="175"/>
      <c r="S61" s="175"/>
      <c r="T61" s="193"/>
    </row>
    <row r="62" spans="2:20" s="104" customFormat="1" x14ac:dyDescent="0.3">
      <c r="B62" s="375" t="s">
        <v>88</v>
      </c>
      <c r="C62" s="375"/>
      <c r="D62" s="375"/>
      <c r="E62" s="375"/>
      <c r="F62" s="375"/>
      <c r="G62" s="375"/>
      <c r="H62" s="375"/>
      <c r="I62" s="375"/>
      <c r="J62" s="375"/>
      <c r="K62" s="375"/>
      <c r="L62" s="375"/>
      <c r="M62" s="375"/>
      <c r="N62" s="375"/>
      <c r="O62" s="375"/>
      <c r="P62" s="375"/>
      <c r="Q62" s="375"/>
      <c r="R62" s="375"/>
      <c r="S62" s="375"/>
      <c r="T62" s="193"/>
    </row>
    <row r="63" spans="2:20" s="104" customFormat="1" x14ac:dyDescent="0.3">
      <c r="B63" s="375"/>
      <c r="C63" s="375"/>
      <c r="D63" s="375"/>
      <c r="E63" s="375"/>
      <c r="F63" s="375"/>
      <c r="G63" s="375"/>
      <c r="H63" s="375"/>
      <c r="I63" s="375"/>
      <c r="J63" s="375"/>
      <c r="K63" s="375"/>
      <c r="L63" s="375"/>
      <c r="M63" s="375"/>
      <c r="N63" s="375"/>
      <c r="O63" s="375"/>
      <c r="P63" s="375"/>
      <c r="Q63" s="375"/>
      <c r="R63" s="375"/>
      <c r="S63" s="375"/>
      <c r="T63" s="193"/>
    </row>
    <row r="64" spans="2:20" s="104" customFormat="1" x14ac:dyDescent="0.3">
      <c r="B64" s="375"/>
      <c r="C64" s="375"/>
      <c r="D64" s="375"/>
      <c r="E64" s="375"/>
      <c r="F64" s="375"/>
      <c r="G64" s="375"/>
      <c r="H64" s="375"/>
      <c r="I64" s="375"/>
      <c r="J64" s="375"/>
      <c r="K64" s="375"/>
      <c r="L64" s="375"/>
      <c r="M64" s="375"/>
      <c r="N64" s="375"/>
      <c r="O64" s="375"/>
      <c r="P64" s="375"/>
      <c r="Q64" s="375"/>
      <c r="R64" s="375"/>
      <c r="S64" s="375"/>
      <c r="T64" s="193"/>
    </row>
    <row r="65" spans="2:20" s="104" customFormat="1" x14ac:dyDescent="0.3">
      <c r="B65" s="375"/>
      <c r="C65" s="375"/>
      <c r="D65" s="375"/>
      <c r="E65" s="375"/>
      <c r="F65" s="375"/>
      <c r="G65" s="375"/>
      <c r="H65" s="375"/>
      <c r="I65" s="375"/>
      <c r="J65" s="375"/>
      <c r="K65" s="375"/>
      <c r="L65" s="375"/>
      <c r="M65" s="375"/>
      <c r="N65" s="375"/>
      <c r="O65" s="375"/>
      <c r="P65" s="375"/>
      <c r="Q65" s="375"/>
      <c r="R65" s="375"/>
      <c r="S65" s="375"/>
      <c r="T65" s="193"/>
    </row>
    <row r="66" spans="2:20" x14ac:dyDescent="0.3">
      <c r="B66" s="375"/>
      <c r="C66" s="375"/>
      <c r="D66" s="375"/>
      <c r="E66" s="375"/>
      <c r="F66" s="375"/>
      <c r="G66" s="375"/>
      <c r="H66" s="375"/>
      <c r="I66" s="375"/>
      <c r="J66" s="375"/>
      <c r="K66" s="375"/>
      <c r="L66" s="375"/>
      <c r="M66" s="375"/>
      <c r="N66" s="375"/>
      <c r="O66" s="375"/>
      <c r="P66" s="375"/>
      <c r="Q66" s="375"/>
      <c r="R66" s="375"/>
      <c r="S66" s="375"/>
    </row>
    <row r="67" spans="2:20" x14ac:dyDescent="0.3">
      <c r="B67" s="122" t="s">
        <v>89</v>
      </c>
      <c r="C67" s="180"/>
      <c r="D67" s="174"/>
      <c r="E67" s="174"/>
      <c r="F67" s="174"/>
      <c r="G67" s="174"/>
      <c r="H67" s="174"/>
      <c r="I67" s="174"/>
      <c r="J67" s="174"/>
      <c r="K67" s="95"/>
      <c r="L67" s="95"/>
      <c r="M67" s="174"/>
      <c r="N67" s="174"/>
      <c r="O67" s="174"/>
      <c r="P67" s="174"/>
      <c r="Q67" s="174"/>
      <c r="R67" s="174"/>
      <c r="S67" s="174"/>
      <c r="T67" s="249"/>
    </row>
    <row r="68" spans="2:20" x14ac:dyDescent="0.3">
      <c r="B68" s="250" t="s">
        <v>90</v>
      </c>
      <c r="D68" s="160"/>
      <c r="E68" s="160"/>
      <c r="F68" s="160"/>
      <c r="G68" s="160"/>
      <c r="H68" s="160"/>
      <c r="I68" s="160"/>
      <c r="J68" s="160"/>
      <c r="K68" s="71"/>
      <c r="L68" s="71"/>
      <c r="M68" s="160"/>
      <c r="N68" s="160"/>
      <c r="O68" s="160"/>
      <c r="P68" s="160"/>
      <c r="Q68" s="160"/>
      <c r="R68" s="160"/>
      <c r="S68" s="160"/>
    </row>
    <row r="69" spans="2:20" x14ac:dyDescent="0.3">
      <c r="B69" s="71"/>
      <c r="C69" s="160"/>
      <c r="D69" s="160"/>
      <c r="E69" s="160"/>
      <c r="F69" s="160"/>
      <c r="G69" s="160"/>
      <c r="H69" s="160"/>
      <c r="I69" s="160"/>
      <c r="J69" s="160"/>
      <c r="K69" s="71"/>
      <c r="L69" s="71"/>
      <c r="M69" s="160"/>
      <c r="N69" s="160"/>
      <c r="O69" s="160"/>
      <c r="P69" s="160"/>
      <c r="Q69" s="160"/>
      <c r="R69" s="160"/>
      <c r="S69" s="160"/>
    </row>
    <row r="70" spans="2:20" ht="28.2" customHeight="1" x14ac:dyDescent="0.3">
      <c r="B70" s="195" t="s">
        <v>47</v>
      </c>
      <c r="C70" s="196" t="s">
        <v>91</v>
      </c>
      <c r="D70" s="196" t="s">
        <v>92</v>
      </c>
      <c r="E70" s="197" t="s">
        <v>93</v>
      </c>
      <c r="F70" s="197" t="s">
        <v>94</v>
      </c>
      <c r="G70" s="197" t="s">
        <v>95</v>
      </c>
      <c r="H70" s="197" t="s">
        <v>96</v>
      </c>
      <c r="I70" s="197" t="s">
        <v>97</v>
      </c>
      <c r="J70" s="246" t="s">
        <v>53</v>
      </c>
      <c r="K70" s="261"/>
      <c r="L70" s="198" t="s">
        <v>47</v>
      </c>
      <c r="M70" s="196" t="s">
        <v>91</v>
      </c>
      <c r="N70" s="196" t="s">
        <v>92</v>
      </c>
      <c r="O70" s="196" t="s">
        <v>93</v>
      </c>
      <c r="P70" s="196" t="s">
        <v>94</v>
      </c>
      <c r="Q70" s="196" t="s">
        <v>95</v>
      </c>
      <c r="R70" s="196" t="s">
        <v>96</v>
      </c>
      <c r="S70" s="196" t="s">
        <v>97</v>
      </c>
      <c r="T70" s="196" t="s">
        <v>53</v>
      </c>
    </row>
    <row r="71" spans="2:20" ht="18" customHeight="1" x14ac:dyDescent="0.3">
      <c r="B71" s="199" t="str">
        <f>IF(COUNTA('group input'!E68:G68)=0,"",TRIM('group input'!E68&amp;" "&amp;'group input'!F68&amp;" "&amp;'group input'!G68))</f>
        <v/>
      </c>
      <c r="C71" s="200">
        <f>IF('group input'!C$16="None",0,IF(calculations!F3&gt;0,calculations!F3,0))</f>
        <v>0</v>
      </c>
      <c r="D71" s="201">
        <f>IF('group input'!C$16="None",0,IF(calculations!D3&gt;0,calculations!D3,0))</f>
        <v>0</v>
      </c>
      <c r="E71" s="202">
        <f>IF('group input'!C$16="None",0,IF(calculations!V3, calculations!V3,0))</f>
        <v>0</v>
      </c>
      <c r="F71" s="203">
        <f>IF(AND(calculations!E3&lt;&gt;0,$D$18&lt;&gt;"None"),'summary lookup and rates'!$C$5,0)</f>
        <v>0</v>
      </c>
      <c r="G71" s="204">
        <f>calculations!W3</f>
        <v>0</v>
      </c>
      <c r="H71" s="203">
        <f>IF(AND($D$19&lt;&gt;"None",calculations!E3&lt;&gt;0),'summary lookup and rates'!$C$6,0)</f>
        <v>0</v>
      </c>
      <c r="I71" s="204">
        <f>calculations!X3</f>
        <v>0</v>
      </c>
      <c r="J71" s="259">
        <f>SUM(G71,I71)</f>
        <v>0</v>
      </c>
      <c r="K71" s="262"/>
      <c r="L71" s="206" t="str">
        <f>IF(COUNTA('group input'!E93:G93)=0,"",TRIM('group input'!E93&amp;" "&amp;'group input'!F93&amp;" "&amp;'group input'!G93))</f>
        <v/>
      </c>
      <c r="M71" s="200">
        <f>IF('group input'!C$16="None",0,IF(calculations!F28&gt;0,calculations!F28,0))</f>
        <v>0</v>
      </c>
      <c r="N71" s="201">
        <f>IF('group input'!C$16="None",0,IF(calculations!D28&gt;0,calculations!D28,0))</f>
        <v>0</v>
      </c>
      <c r="O71" s="202">
        <f>IF('group input'!C$16="None",0,IF(calculations!V28, calculations!V28,0))</f>
        <v>0</v>
      </c>
      <c r="P71" s="203">
        <f>IF(AND(calculations!E28&lt;&gt;0,$D$18&lt;&gt;"None"),'summary lookup and rates'!$C$5,0)</f>
        <v>0</v>
      </c>
      <c r="Q71" s="207">
        <f>calculations!W28</f>
        <v>0</v>
      </c>
      <c r="R71" s="208">
        <f>IF(AND($D$19&lt;&gt;"None",calculations!E28&lt;&gt;0),'summary lookup and rates'!$C$6,0)</f>
        <v>0</v>
      </c>
      <c r="S71" s="207">
        <f>calculations!X28</f>
        <v>0</v>
      </c>
      <c r="T71" s="209">
        <f>SUM(S71,Q71)</f>
        <v>0</v>
      </c>
    </row>
    <row r="72" spans="2:20" ht="18" customHeight="1" x14ac:dyDescent="0.3">
      <c r="B72" s="210" t="str">
        <f>IF(COUNTA('group input'!E69:G69)=0,"",TRIM('group input'!E69&amp;" "&amp;'group input'!F69&amp;" "&amp;'group input'!G69))</f>
        <v/>
      </c>
      <c r="C72" s="211">
        <f>IF('group input'!C$16="None",0,IF(calculations!F4&gt;0,calculations!F4,0))</f>
        <v>0</v>
      </c>
      <c r="D72" s="212">
        <f>IF('group input'!C$16="None",0,IF(calculations!D4&gt;0,calculations!D4,0))</f>
        <v>0</v>
      </c>
      <c r="E72" s="213">
        <f>IF('group input'!C$16="None",0,IF(calculations!V4, calculations!V4,0))</f>
        <v>0</v>
      </c>
      <c r="F72" s="214">
        <f>IF(AND(calculations!E4&lt;&gt;0,$D$18&lt;&gt;"None"),'summary lookup and rates'!$C$5,0)</f>
        <v>0</v>
      </c>
      <c r="G72" s="215">
        <f>calculations!W4</f>
        <v>0</v>
      </c>
      <c r="H72" s="214">
        <f>IF(AND($D$19&lt;&gt;"None",calculations!E4&lt;&gt;0),'summary lookup and rates'!$C$6,0)</f>
        <v>0</v>
      </c>
      <c r="I72" s="215">
        <f>calculations!X4</f>
        <v>0</v>
      </c>
      <c r="J72" s="260">
        <f t="shared" ref="J72:J95" si="0">SUM(G72,I72)</f>
        <v>0</v>
      </c>
      <c r="K72" s="262"/>
      <c r="L72" s="216" t="str">
        <f>IF(COUNTA('group input'!E94:G94)=0,"",TRIM('group input'!E94&amp;" "&amp;'group input'!F94&amp;" "&amp;'group input'!G94))</f>
        <v/>
      </c>
      <c r="M72" s="211">
        <f>IF('group input'!C$16="None",0,IF(calculations!F29&gt;0,calculations!F29,0))</f>
        <v>0</v>
      </c>
      <c r="N72" s="212">
        <f>IF('group input'!C$16="None",0,IF(calculations!D29&gt;0,calculations!D29,0))</f>
        <v>0</v>
      </c>
      <c r="O72" s="213">
        <f>IF('group input'!C$16="None",0,IF(calculations!V29, calculations!V29,0))</f>
        <v>0</v>
      </c>
      <c r="P72" s="214">
        <f>IF(AND(calculations!E29&lt;&gt;0,$D$18&lt;&gt;"None"),'summary lookup and rates'!$C$5,0)</f>
        <v>0</v>
      </c>
      <c r="Q72" s="217">
        <f>calculations!W29</f>
        <v>0</v>
      </c>
      <c r="R72" s="218">
        <f>IF(AND($D$19&lt;&gt;"None",calculations!E29&lt;&gt;0),'summary lookup and rates'!$C$6,0)</f>
        <v>0</v>
      </c>
      <c r="S72" s="217">
        <f>calculations!X29</f>
        <v>0</v>
      </c>
      <c r="T72" s="219">
        <f t="shared" ref="T72:T95" si="1">SUM(S72,Q72)</f>
        <v>0</v>
      </c>
    </row>
    <row r="73" spans="2:20" ht="18" customHeight="1" x14ac:dyDescent="0.3">
      <c r="B73" s="210" t="str">
        <f>IF(COUNTA('group input'!E70:G70)=0,"",TRIM('group input'!E70&amp;" "&amp;'group input'!F70&amp;" "&amp;'group input'!G70))</f>
        <v/>
      </c>
      <c r="C73" s="211">
        <f>IF('group input'!C$16="None",0,IF(calculations!F5&gt;0,calculations!F5,0))</f>
        <v>0</v>
      </c>
      <c r="D73" s="212">
        <f>IF('group input'!C$16="None",0,IF(calculations!D5&gt;0,calculations!D5,0))</f>
        <v>0</v>
      </c>
      <c r="E73" s="213">
        <f>IF('group input'!C$16="None",0,IF(calculations!V5, calculations!V5,0))</f>
        <v>0</v>
      </c>
      <c r="F73" s="214">
        <f>IF(AND(calculations!E5&lt;&gt;0,$D$18&lt;&gt;"None"),'summary lookup and rates'!$C$5,0)</f>
        <v>0</v>
      </c>
      <c r="G73" s="220">
        <f>calculations!W5</f>
        <v>0</v>
      </c>
      <c r="H73" s="221">
        <f>IF(AND($D$19&lt;&gt;"None",calculations!E5&lt;&gt;0),'summary lookup and rates'!$C$6,0)</f>
        <v>0</v>
      </c>
      <c r="I73" s="220">
        <f>calculations!X5</f>
        <v>0</v>
      </c>
      <c r="J73" s="260">
        <f t="shared" si="0"/>
        <v>0</v>
      </c>
      <c r="K73" s="262"/>
      <c r="L73" s="216" t="str">
        <f>IF(COUNTA('group input'!E95:G95)=0,"",TRIM('group input'!E95&amp;" "&amp;'group input'!F95&amp;" "&amp;'group input'!G95))</f>
        <v/>
      </c>
      <c r="M73" s="211">
        <f>IF('group input'!C$16="None",0,IF(calculations!F30&gt;0,calculations!F30,0))</f>
        <v>0</v>
      </c>
      <c r="N73" s="212">
        <f>IF('group input'!C$16="None",0,IF(calculations!D30&gt;0,calculations!D30,0))</f>
        <v>0</v>
      </c>
      <c r="O73" s="213">
        <f>IF('group input'!C$16="None",0,IF(calculations!V30, calculations!V30,0))</f>
        <v>0</v>
      </c>
      <c r="P73" s="214">
        <f>IF(AND(calculations!E30&lt;&gt;0,$D$18&lt;&gt;"None"),'summary lookup and rates'!$C$5,0)</f>
        <v>0</v>
      </c>
      <c r="Q73" s="217">
        <f>calculations!W30</f>
        <v>0</v>
      </c>
      <c r="R73" s="218">
        <f>IF(AND($D$19&lt;&gt;"None",calculations!E30&lt;&gt;0),'summary lookup and rates'!$C$6,0)</f>
        <v>0</v>
      </c>
      <c r="S73" s="217">
        <f>calculations!X30</f>
        <v>0</v>
      </c>
      <c r="T73" s="219">
        <f t="shared" si="1"/>
        <v>0</v>
      </c>
    </row>
    <row r="74" spans="2:20" ht="18" customHeight="1" x14ac:dyDescent="0.3">
      <c r="B74" s="210" t="str">
        <f>IF(COUNTA('group input'!E71:G71)=0,"",TRIM('group input'!E71&amp;" "&amp;'group input'!F71&amp;" "&amp;'group input'!G71))</f>
        <v/>
      </c>
      <c r="C74" s="211">
        <f>IF('group input'!C$16="None",0,IF(calculations!F6&gt;0,calculations!F6,0))</f>
        <v>0</v>
      </c>
      <c r="D74" s="212">
        <f>IF('group input'!C$16="None",0,IF(calculations!D6&gt;0,calculations!D6,0))</f>
        <v>0</v>
      </c>
      <c r="E74" s="213">
        <f>IF('group input'!C$16="None",0,IF(calculations!V6, calculations!V6,0))</f>
        <v>0</v>
      </c>
      <c r="F74" s="214">
        <f>IF(AND(calculations!E6&lt;&gt;0,$D$18&lt;&gt;"None"),'summary lookup and rates'!$C$5,0)</f>
        <v>0</v>
      </c>
      <c r="G74" s="215">
        <f>calculations!W6</f>
        <v>0</v>
      </c>
      <c r="H74" s="214">
        <f>IF(AND($D$19&lt;&gt;"None",calculations!E6&lt;&gt;0),'summary lookup and rates'!$C$6,0)</f>
        <v>0</v>
      </c>
      <c r="I74" s="215">
        <f>calculations!X6</f>
        <v>0</v>
      </c>
      <c r="J74" s="260">
        <f t="shared" si="0"/>
        <v>0</v>
      </c>
      <c r="K74" s="262"/>
      <c r="L74" s="216" t="str">
        <f>IF(COUNTA('group input'!E96:G96)=0,"",TRIM('group input'!E96&amp;" "&amp;'group input'!F96&amp;" "&amp;'group input'!G96))</f>
        <v/>
      </c>
      <c r="M74" s="211">
        <f>IF('group input'!C$16="None",0,IF(calculations!F31&gt;0,calculations!F31,0))</f>
        <v>0</v>
      </c>
      <c r="N74" s="212">
        <f>IF('group input'!C$16="None",0,IF(calculations!D31&gt;0,calculations!D31,0))</f>
        <v>0</v>
      </c>
      <c r="O74" s="213">
        <f>IF('group input'!C$16="None",0,IF(calculations!V31, calculations!V31,0))</f>
        <v>0</v>
      </c>
      <c r="P74" s="214">
        <f>IF(AND(calculations!E31&lt;&gt;0,$D$18&lt;&gt;"None"),'summary lookup and rates'!$C$5,0)</f>
        <v>0</v>
      </c>
      <c r="Q74" s="217">
        <f>calculations!W31</f>
        <v>0</v>
      </c>
      <c r="R74" s="218">
        <f>IF(AND($D$19&lt;&gt;"None",calculations!E31&lt;&gt;0),'summary lookup and rates'!$C$6,0)</f>
        <v>0</v>
      </c>
      <c r="S74" s="217">
        <f>calculations!X31</f>
        <v>0</v>
      </c>
      <c r="T74" s="219">
        <f t="shared" si="1"/>
        <v>0</v>
      </c>
    </row>
    <row r="75" spans="2:20" ht="18" customHeight="1" x14ac:dyDescent="0.3">
      <c r="B75" s="210" t="str">
        <f>IF(COUNTA('group input'!E72:G72)=0,"",TRIM('group input'!E72&amp;" "&amp;'group input'!F72&amp;" "&amp;'group input'!G72))</f>
        <v/>
      </c>
      <c r="C75" s="211">
        <f>IF('group input'!C$16="None",0,IF(calculations!F7&gt;0,calculations!F7,0))</f>
        <v>0</v>
      </c>
      <c r="D75" s="212">
        <f>IF('group input'!C$16="None",0,IF(calculations!D7&gt;0,calculations!D7,0))</f>
        <v>0</v>
      </c>
      <c r="E75" s="213">
        <f>IF('group input'!C$16="None",0,IF(calculations!V7, calculations!V7,0))</f>
        <v>0</v>
      </c>
      <c r="F75" s="214">
        <f>IF(AND(calculations!E7&lt;&gt;0,$D$18&lt;&gt;"None"),'summary lookup and rates'!$C$5,0)</f>
        <v>0</v>
      </c>
      <c r="G75" s="204">
        <f>calculations!W7</f>
        <v>0</v>
      </c>
      <c r="H75" s="203">
        <f>IF(AND($D$19&lt;&gt;"None",calculations!E7&lt;&gt;0),'summary lookup and rates'!$C$6,0)</f>
        <v>0</v>
      </c>
      <c r="I75" s="204">
        <f>calculations!X7</f>
        <v>0</v>
      </c>
      <c r="J75" s="260">
        <f t="shared" si="0"/>
        <v>0</v>
      </c>
      <c r="K75" s="262"/>
      <c r="L75" s="216" t="str">
        <f>IF(COUNTA('group input'!E97:G97)=0,"",TRIM('group input'!E97&amp;" "&amp;'group input'!F97&amp;" "&amp;'group input'!G97))</f>
        <v/>
      </c>
      <c r="M75" s="211">
        <f>IF('group input'!C$16="None",0,IF(calculations!F32&gt;0,calculations!F32,0))</f>
        <v>0</v>
      </c>
      <c r="N75" s="212">
        <f>IF('group input'!C$16="None",0,IF(calculations!D32&gt;0,calculations!D32,0))</f>
        <v>0</v>
      </c>
      <c r="O75" s="213">
        <f>IF('group input'!C$16="None",0,IF(calculations!V32, calculations!V32,0))</f>
        <v>0</v>
      </c>
      <c r="P75" s="214">
        <f>IF(AND(calculations!E32&lt;&gt;0,$D$18&lt;&gt;"None"),'summary lookup and rates'!$C$5,0)</f>
        <v>0</v>
      </c>
      <c r="Q75" s="217">
        <f>calculations!W32</f>
        <v>0</v>
      </c>
      <c r="R75" s="218">
        <f>IF(AND($D$19&lt;&gt;"None",calculations!E32&lt;&gt;0),'summary lookup and rates'!$C$6,0)</f>
        <v>0</v>
      </c>
      <c r="S75" s="217">
        <f>calculations!X32</f>
        <v>0</v>
      </c>
      <c r="T75" s="219">
        <f t="shared" si="1"/>
        <v>0</v>
      </c>
    </row>
    <row r="76" spans="2:20" ht="18" customHeight="1" x14ac:dyDescent="0.3">
      <c r="B76" s="210" t="str">
        <f>IF(COUNTA('group input'!E73:G73)=0,"",TRIM('group input'!E73&amp;" "&amp;'group input'!F73&amp;" "&amp;'group input'!G73))</f>
        <v/>
      </c>
      <c r="C76" s="211">
        <f>IF('group input'!C$16="None",0,IF(calculations!F8&gt;0,calculations!F8,0))</f>
        <v>0</v>
      </c>
      <c r="D76" s="212">
        <f>IF('group input'!C$16="None",0,IF(calculations!D8&gt;0,calculations!D8,0))</f>
        <v>0</v>
      </c>
      <c r="E76" s="213">
        <f>IF('group input'!C$16="None",0,IF(calculations!V8, calculations!V8,0))</f>
        <v>0</v>
      </c>
      <c r="F76" s="214">
        <f>IF(AND(calculations!E8&lt;&gt;0,$D$18&lt;&gt;"None"),'summary lookup and rates'!$C$5,0)</f>
        <v>0</v>
      </c>
      <c r="G76" s="215">
        <f>calculations!W8</f>
        <v>0</v>
      </c>
      <c r="H76" s="214">
        <f>IF(AND($D$19&lt;&gt;"None",calculations!E8&lt;&gt;0),'summary lookup and rates'!$C$6,0)</f>
        <v>0</v>
      </c>
      <c r="I76" s="215">
        <f>calculations!X8</f>
        <v>0</v>
      </c>
      <c r="J76" s="260">
        <f t="shared" si="0"/>
        <v>0</v>
      </c>
      <c r="K76" s="262"/>
      <c r="L76" s="216" t="str">
        <f>IF(COUNTA('group input'!E98:G98)=0,"",TRIM('group input'!E98&amp;" "&amp;'group input'!F98&amp;" "&amp;'group input'!G98))</f>
        <v/>
      </c>
      <c r="M76" s="211">
        <f>IF('group input'!C$16="None",0,IF(calculations!F33&gt;0,calculations!F33,0))</f>
        <v>0</v>
      </c>
      <c r="N76" s="212">
        <f>IF('group input'!C$16="None",0,IF(calculations!D33&gt;0,calculations!D33,0))</f>
        <v>0</v>
      </c>
      <c r="O76" s="213">
        <f>IF('group input'!C$16="None",0,IF(calculations!V33, calculations!V33,0))</f>
        <v>0</v>
      </c>
      <c r="P76" s="214">
        <f>IF(AND(calculations!E33&lt;&gt;0,$D$18&lt;&gt;"None"),'summary lookup and rates'!$C$5,0)</f>
        <v>0</v>
      </c>
      <c r="Q76" s="217">
        <f>calculations!W33</f>
        <v>0</v>
      </c>
      <c r="R76" s="218">
        <f>IF(AND($D$19&lt;&gt;"None",calculations!E33&lt;&gt;0),'summary lookup and rates'!$C$6,0)</f>
        <v>0</v>
      </c>
      <c r="S76" s="217">
        <f>calculations!X33</f>
        <v>0</v>
      </c>
      <c r="T76" s="219">
        <f t="shared" si="1"/>
        <v>0</v>
      </c>
    </row>
    <row r="77" spans="2:20" ht="18" customHeight="1" x14ac:dyDescent="0.3">
      <c r="B77" s="210" t="str">
        <f>IF(COUNTA('group input'!E74:G74)=0,"",TRIM('group input'!E74&amp;" "&amp;'group input'!F74&amp;" "&amp;'group input'!G74))</f>
        <v/>
      </c>
      <c r="C77" s="211">
        <f>IF('group input'!C$16="None",0,IF(calculations!F9&gt;0,calculations!F9,0))</f>
        <v>0</v>
      </c>
      <c r="D77" s="212">
        <f>IF('group input'!C$16="None",0,IF(calculations!D9&gt;0,calculations!D9,0))</f>
        <v>0</v>
      </c>
      <c r="E77" s="213">
        <f>IF('group input'!C$16="None",0,IF(calculations!V9, calculations!V9,0))</f>
        <v>0</v>
      </c>
      <c r="F77" s="214">
        <f>IF(AND(calculations!E9&lt;&gt;0,$D$18&lt;&gt;"None"),'summary lookup and rates'!$C$5,0)</f>
        <v>0</v>
      </c>
      <c r="G77" s="215">
        <f>calculations!W9</f>
        <v>0</v>
      </c>
      <c r="H77" s="214">
        <f>IF(AND($D$19&lt;&gt;"None",calculations!E9&lt;&gt;0),'summary lookup and rates'!$C$6,0)</f>
        <v>0</v>
      </c>
      <c r="I77" s="215">
        <f>calculations!X9</f>
        <v>0</v>
      </c>
      <c r="J77" s="260">
        <f t="shared" si="0"/>
        <v>0</v>
      </c>
      <c r="K77" s="262"/>
      <c r="L77" s="216" t="str">
        <f>IF(COUNTA('group input'!E99:G99)=0,"",TRIM('group input'!E99&amp;" "&amp;'group input'!F99&amp;" "&amp;'group input'!G99))</f>
        <v/>
      </c>
      <c r="M77" s="211">
        <f>IF('group input'!C$16="None",0,IF(calculations!F34&gt;0,calculations!F34,0))</f>
        <v>0</v>
      </c>
      <c r="N77" s="212">
        <f>IF('group input'!C$16="None",0,IF(calculations!D34&gt;0,calculations!D34,0))</f>
        <v>0</v>
      </c>
      <c r="O77" s="213">
        <f>IF('group input'!C$16="None",0,IF(calculations!V34, calculations!V34,0))</f>
        <v>0</v>
      </c>
      <c r="P77" s="214">
        <f>IF(AND(calculations!E34&lt;&gt;0,$D$18&lt;&gt;"None"),'summary lookup and rates'!$C$5,0)</f>
        <v>0</v>
      </c>
      <c r="Q77" s="217">
        <f>calculations!W34</f>
        <v>0</v>
      </c>
      <c r="R77" s="218">
        <f>IF(AND($D$19&lt;&gt;"None",calculations!E34&lt;&gt;0),'summary lookup and rates'!$C$6,0)</f>
        <v>0</v>
      </c>
      <c r="S77" s="217">
        <f>calculations!X34</f>
        <v>0</v>
      </c>
      <c r="T77" s="219">
        <f t="shared" si="1"/>
        <v>0</v>
      </c>
    </row>
    <row r="78" spans="2:20" ht="18" customHeight="1" x14ac:dyDescent="0.3">
      <c r="B78" s="210" t="str">
        <f>IF(COUNTA('group input'!E75:G75)=0,"",TRIM('group input'!E75&amp;" "&amp;'group input'!F75&amp;" "&amp;'group input'!G75))</f>
        <v/>
      </c>
      <c r="C78" s="211">
        <f>IF('group input'!C$16="None",0,IF(calculations!F10&gt;0,calculations!F10,0))</f>
        <v>0</v>
      </c>
      <c r="D78" s="212">
        <f>IF('group input'!C$16="None",0,IF(calculations!D10&gt;0,calculations!D10,0))</f>
        <v>0</v>
      </c>
      <c r="E78" s="213">
        <f>IF('group input'!C$16="None",0,IF(calculations!V10, calculations!V10,0))</f>
        <v>0</v>
      </c>
      <c r="F78" s="214">
        <f>IF(AND(calculations!E10&lt;&gt;0,$D$18&lt;&gt;"None"),'summary lookup and rates'!$C$5,0)</f>
        <v>0</v>
      </c>
      <c r="G78" s="215">
        <f>calculations!W10</f>
        <v>0</v>
      </c>
      <c r="H78" s="214">
        <f>IF(AND($D$19&lt;&gt;"None",calculations!E10&lt;&gt;0),'summary lookup and rates'!$C$6,0)</f>
        <v>0</v>
      </c>
      <c r="I78" s="215">
        <f>calculations!X10</f>
        <v>0</v>
      </c>
      <c r="J78" s="260">
        <f t="shared" si="0"/>
        <v>0</v>
      </c>
      <c r="K78" s="262"/>
      <c r="L78" s="216" t="str">
        <f>IF(COUNTA('group input'!E100:G100)=0,"",TRIM('group input'!E100&amp;" "&amp;'group input'!F100&amp;" "&amp;'group input'!G100))</f>
        <v/>
      </c>
      <c r="M78" s="211">
        <f>IF('group input'!C$16="None",0,IF(calculations!F35&gt;0,calculations!F35,0))</f>
        <v>0</v>
      </c>
      <c r="N78" s="212">
        <f>IF('group input'!C$16="None",0,IF(calculations!D35&gt;0,calculations!D35,0))</f>
        <v>0</v>
      </c>
      <c r="O78" s="213">
        <f>IF('group input'!C$16="None",0,IF(calculations!V35, calculations!V35,0))</f>
        <v>0</v>
      </c>
      <c r="P78" s="214">
        <f>IF(AND(calculations!E35&lt;&gt;0,$D$18&lt;&gt;"None"),'summary lookup and rates'!$C$5,0)</f>
        <v>0</v>
      </c>
      <c r="Q78" s="217">
        <f>calculations!W35</f>
        <v>0</v>
      </c>
      <c r="R78" s="218">
        <f>IF(AND($D$19&lt;&gt;"None",calculations!E35&lt;&gt;0),'summary lookup and rates'!$C$6,0)</f>
        <v>0</v>
      </c>
      <c r="S78" s="217">
        <f>calculations!X35</f>
        <v>0</v>
      </c>
      <c r="T78" s="219">
        <f t="shared" si="1"/>
        <v>0</v>
      </c>
    </row>
    <row r="79" spans="2:20" ht="18" customHeight="1" x14ac:dyDescent="0.3">
      <c r="B79" s="210" t="str">
        <f>IF(COUNTA('group input'!E76:G76)=0,"",TRIM('group input'!E76&amp;" "&amp;'group input'!F76&amp;" "&amp;'group input'!G76))</f>
        <v/>
      </c>
      <c r="C79" s="211">
        <f>IF('group input'!C$16="None",0,IF(calculations!F11&gt;0,calculations!F11,0))</f>
        <v>0</v>
      </c>
      <c r="D79" s="212">
        <f>IF('group input'!C$16="None",0,IF(calculations!D11&gt;0,calculations!D11,0))</f>
        <v>0</v>
      </c>
      <c r="E79" s="213">
        <f>IF('group input'!C$16="None",0,IF(calculations!V11, calculations!V11,0))</f>
        <v>0</v>
      </c>
      <c r="F79" s="214">
        <f>IF(AND(calculations!E11&lt;&gt;0,$D$18&lt;&gt;"None"),'summary lookup and rates'!$C$5,0)</f>
        <v>0</v>
      </c>
      <c r="G79" s="215">
        <f>calculations!W11</f>
        <v>0</v>
      </c>
      <c r="H79" s="214">
        <f>IF(AND($D$19&lt;&gt;"None",calculations!E11&lt;&gt;0),'summary lookup and rates'!$C$6,0)</f>
        <v>0</v>
      </c>
      <c r="I79" s="215">
        <f>calculations!X11</f>
        <v>0</v>
      </c>
      <c r="J79" s="260">
        <f t="shared" si="0"/>
        <v>0</v>
      </c>
      <c r="K79" s="262"/>
      <c r="L79" s="216" t="str">
        <f>IF(COUNTA('group input'!E101:G101)=0,"",TRIM('group input'!E101&amp;" "&amp;'group input'!F101&amp;" "&amp;'group input'!G101))</f>
        <v/>
      </c>
      <c r="M79" s="211">
        <f>IF('group input'!C$16="None",0,IF(calculations!F36&gt;0,calculations!F36,0))</f>
        <v>0</v>
      </c>
      <c r="N79" s="212">
        <f>IF('group input'!C$16="None",0,IF(calculations!D36&gt;0,calculations!D36,0))</f>
        <v>0</v>
      </c>
      <c r="O79" s="213">
        <f>IF('group input'!C$16="None",0,IF(calculations!V36, calculations!V36,0))</f>
        <v>0</v>
      </c>
      <c r="P79" s="214">
        <f>IF(AND(calculations!E36&lt;&gt;0,$D$18&lt;&gt;"None"),'summary lookup and rates'!$C$5,0)</f>
        <v>0</v>
      </c>
      <c r="Q79" s="217">
        <f>calculations!W36</f>
        <v>0</v>
      </c>
      <c r="R79" s="218">
        <f>IF(AND($D$19&lt;&gt;"None",calculations!E36&lt;&gt;0),'summary lookup and rates'!$C$6,0)</f>
        <v>0</v>
      </c>
      <c r="S79" s="217">
        <f>calculations!X36</f>
        <v>0</v>
      </c>
      <c r="T79" s="219">
        <f t="shared" si="1"/>
        <v>0</v>
      </c>
    </row>
    <row r="80" spans="2:20" ht="18" customHeight="1" x14ac:dyDescent="0.3">
      <c r="B80" s="210" t="str">
        <f>IF(COUNTA('group input'!E77:G77)=0,"",TRIM('group input'!E77&amp;" "&amp;'group input'!F77&amp;" "&amp;'group input'!G77))</f>
        <v/>
      </c>
      <c r="C80" s="211">
        <f>IF('group input'!C$16="None",0,IF(calculations!F12&gt;0,calculations!F12,0))</f>
        <v>0</v>
      </c>
      <c r="D80" s="212">
        <f>IF('group input'!C$16="None",0,IF(calculations!D12&gt;0,calculations!D12,0))</f>
        <v>0</v>
      </c>
      <c r="E80" s="213">
        <f>IF('group input'!C$16="None",0,IF(calculations!V12, calculations!V12,0))</f>
        <v>0</v>
      </c>
      <c r="F80" s="214">
        <f>IF(AND(calculations!E12&lt;&gt;0,$D$18&lt;&gt;"None"),'summary lookup and rates'!$C$5,0)</f>
        <v>0</v>
      </c>
      <c r="G80" s="215">
        <f>calculations!W12</f>
        <v>0</v>
      </c>
      <c r="H80" s="214">
        <f>IF(AND($D$19&lt;&gt;"None",calculations!E12&lt;&gt;0),'summary lookup and rates'!$C$6,0)</f>
        <v>0</v>
      </c>
      <c r="I80" s="215">
        <f>calculations!X12</f>
        <v>0</v>
      </c>
      <c r="J80" s="260">
        <f t="shared" si="0"/>
        <v>0</v>
      </c>
      <c r="K80" s="262"/>
      <c r="L80" s="216" t="str">
        <f>IF(COUNTA('group input'!E102:G102)=0,"",TRIM('group input'!E102&amp;" "&amp;'group input'!F102&amp;" "&amp;'group input'!G102))</f>
        <v/>
      </c>
      <c r="M80" s="211">
        <f>IF('group input'!C$16="None",0,IF(calculations!F37&gt;0,calculations!F37,0))</f>
        <v>0</v>
      </c>
      <c r="N80" s="212">
        <f>IF('group input'!C$16="None",0,IF(calculations!D37&gt;0,calculations!D37,0))</f>
        <v>0</v>
      </c>
      <c r="O80" s="213">
        <f>IF('group input'!C$16="None",0,IF(calculations!V37, calculations!V37,0))</f>
        <v>0</v>
      </c>
      <c r="P80" s="214">
        <f>IF(AND(calculations!E37&lt;&gt;0,$D$18&lt;&gt;"None"),'summary lookup and rates'!$C$5,0)</f>
        <v>0</v>
      </c>
      <c r="Q80" s="217">
        <f>calculations!W37</f>
        <v>0</v>
      </c>
      <c r="R80" s="218">
        <f>IF(AND($D$19&lt;&gt;"None",calculations!E37&lt;&gt;0),'summary lookup and rates'!$C$6,0)</f>
        <v>0</v>
      </c>
      <c r="S80" s="217">
        <f>calculations!X37</f>
        <v>0</v>
      </c>
      <c r="T80" s="219">
        <f t="shared" si="1"/>
        <v>0</v>
      </c>
    </row>
    <row r="81" spans="2:20" ht="18" customHeight="1" x14ac:dyDescent="0.3">
      <c r="B81" s="210" t="str">
        <f>IF(COUNTA('group input'!E78:G78)=0,"",TRIM('group input'!E78&amp;" "&amp;'group input'!F78&amp;" "&amp;'group input'!G78))</f>
        <v/>
      </c>
      <c r="C81" s="211">
        <f>IF('group input'!C$16="None",0,IF(calculations!F13&gt;0,calculations!F13,0))</f>
        <v>0</v>
      </c>
      <c r="D81" s="212">
        <f>IF('group input'!C$16="None",0,IF(calculations!D13&gt;0,calculations!D13,0))</f>
        <v>0</v>
      </c>
      <c r="E81" s="213">
        <f>IF('group input'!C$16="None",0,IF(calculations!V13, calculations!V13,0))</f>
        <v>0</v>
      </c>
      <c r="F81" s="214">
        <f>IF(AND(calculations!E13&lt;&gt;0,$D$18&lt;&gt;"None"),'summary lookup and rates'!$C$5,0)</f>
        <v>0</v>
      </c>
      <c r="G81" s="215">
        <f>calculations!W13</f>
        <v>0</v>
      </c>
      <c r="H81" s="214">
        <f>IF(AND($D$19&lt;&gt;"None",calculations!E13&lt;&gt;0),'summary lookup and rates'!$C$6,0)</f>
        <v>0</v>
      </c>
      <c r="I81" s="215">
        <f>calculations!X13</f>
        <v>0</v>
      </c>
      <c r="J81" s="260">
        <f t="shared" si="0"/>
        <v>0</v>
      </c>
      <c r="K81" s="262"/>
      <c r="L81" s="216" t="str">
        <f>IF(COUNTA('group input'!E103:G103)=0,"",TRIM('group input'!E103&amp;" "&amp;'group input'!F103&amp;" "&amp;'group input'!G103))</f>
        <v/>
      </c>
      <c r="M81" s="211">
        <f>IF('group input'!C$16="None",0,IF(calculations!F38&gt;0,calculations!F38,0))</f>
        <v>0</v>
      </c>
      <c r="N81" s="212">
        <f>IF('group input'!C$16="None",0,IF(calculations!D38&gt;0,calculations!D38,0))</f>
        <v>0</v>
      </c>
      <c r="O81" s="213">
        <f>IF('group input'!C$16="None",0,IF(calculations!V38, calculations!V38,0))</f>
        <v>0</v>
      </c>
      <c r="P81" s="214">
        <f>IF(AND(calculations!E38&lt;&gt;0,$D$18&lt;&gt;"None"),'summary lookup and rates'!$C$5,0)</f>
        <v>0</v>
      </c>
      <c r="Q81" s="217">
        <f>calculations!W38</f>
        <v>0</v>
      </c>
      <c r="R81" s="218">
        <f>IF(AND($D$19&lt;&gt;"None",calculations!E38&lt;&gt;0),'summary lookup and rates'!$C$6,0)</f>
        <v>0</v>
      </c>
      <c r="S81" s="217">
        <f>calculations!X38</f>
        <v>0</v>
      </c>
      <c r="T81" s="219">
        <f t="shared" si="1"/>
        <v>0</v>
      </c>
    </row>
    <row r="82" spans="2:20" ht="18" customHeight="1" x14ac:dyDescent="0.3">
      <c r="B82" s="210" t="str">
        <f>IF(COUNTA('group input'!E79:G79)=0,"",TRIM('group input'!E79&amp;" "&amp;'group input'!F79&amp;" "&amp;'group input'!G79))</f>
        <v/>
      </c>
      <c r="C82" s="211">
        <f>IF('group input'!C$16="None",0,IF(calculations!F14&gt;0,calculations!F14,0))</f>
        <v>0</v>
      </c>
      <c r="D82" s="212">
        <f>IF('group input'!C$16="None",0,IF(calculations!D14&gt;0,calculations!D14,0))</f>
        <v>0</v>
      </c>
      <c r="E82" s="213">
        <f>IF('group input'!C$16="None",0,IF(calculations!V14, calculations!V14,0))</f>
        <v>0</v>
      </c>
      <c r="F82" s="214">
        <f>IF(AND(calculations!E14&lt;&gt;0,$D$18&lt;&gt;"None"),'summary lookup and rates'!$C$5,0)</f>
        <v>0</v>
      </c>
      <c r="G82" s="215">
        <f>calculations!W14</f>
        <v>0</v>
      </c>
      <c r="H82" s="214">
        <f>IF(AND($D$19&lt;&gt;"None",calculations!E14&lt;&gt;0),'summary lookup and rates'!$C$6,0)</f>
        <v>0</v>
      </c>
      <c r="I82" s="215">
        <f>calculations!X14</f>
        <v>0</v>
      </c>
      <c r="J82" s="260">
        <f t="shared" si="0"/>
        <v>0</v>
      </c>
      <c r="K82" s="262"/>
      <c r="L82" s="216" t="str">
        <f>IF(COUNTA('group input'!E104:G104)=0,"",TRIM('group input'!E104&amp;" "&amp;'group input'!F104&amp;" "&amp;'group input'!G104))</f>
        <v/>
      </c>
      <c r="M82" s="211">
        <f>IF('group input'!C$16="None",0,IF(calculations!F39&gt;0,calculations!F39,0))</f>
        <v>0</v>
      </c>
      <c r="N82" s="212">
        <f>IF('group input'!C$16="None",0,IF(calculations!D39&gt;0,calculations!D39,0))</f>
        <v>0</v>
      </c>
      <c r="O82" s="213">
        <f>IF('group input'!C$16="None",0,IF(calculations!V39, calculations!V39,0))</f>
        <v>0</v>
      </c>
      <c r="P82" s="214">
        <f>IF(AND(calculations!E39&lt;&gt;0,$D$18&lt;&gt;"None"),'summary lookup and rates'!$C$5,0)</f>
        <v>0</v>
      </c>
      <c r="Q82" s="217">
        <f>calculations!W39</f>
        <v>0</v>
      </c>
      <c r="R82" s="218">
        <f>IF(AND($D$19&lt;&gt;"None",calculations!E39&lt;&gt;0),'summary lookup and rates'!$C$6,0)</f>
        <v>0</v>
      </c>
      <c r="S82" s="217">
        <f>calculations!X39</f>
        <v>0</v>
      </c>
      <c r="T82" s="219">
        <f t="shared" si="1"/>
        <v>0</v>
      </c>
    </row>
    <row r="83" spans="2:20" ht="18" customHeight="1" x14ac:dyDescent="0.3">
      <c r="B83" s="210" t="str">
        <f>IF(COUNTA('group input'!E80:G80)=0,"",TRIM('group input'!E80&amp;" "&amp;'group input'!F80&amp;" "&amp;'group input'!G80))</f>
        <v/>
      </c>
      <c r="C83" s="211">
        <f>IF('group input'!C$16="None",0,IF(calculations!F15&gt;0,calculations!F15,0))</f>
        <v>0</v>
      </c>
      <c r="D83" s="212">
        <f>IF('group input'!C$16="None",0,IF(calculations!D15&gt;0,calculations!D15,0))</f>
        <v>0</v>
      </c>
      <c r="E83" s="213">
        <f>IF('group input'!C$16="None",0,IF(calculations!V15, calculations!V15,0))</f>
        <v>0</v>
      </c>
      <c r="F83" s="214">
        <f>IF(AND(calculations!E15&lt;&gt;0,$D$18&lt;&gt;"None"),'summary lookup and rates'!$C$5,0)</f>
        <v>0</v>
      </c>
      <c r="G83" s="215">
        <f>calculations!W15</f>
        <v>0</v>
      </c>
      <c r="H83" s="214">
        <f>IF(AND($D$19&lt;&gt;"None",calculations!E15&lt;&gt;0),'summary lookup and rates'!$C$6,0)</f>
        <v>0</v>
      </c>
      <c r="I83" s="215">
        <f>calculations!X15</f>
        <v>0</v>
      </c>
      <c r="J83" s="260">
        <f t="shared" si="0"/>
        <v>0</v>
      </c>
      <c r="K83" s="262"/>
      <c r="L83" s="216" t="str">
        <f>IF(COUNTA('group input'!E105:G105)=0,"",TRIM('group input'!E105&amp;" "&amp;'group input'!F105&amp;" "&amp;'group input'!G105))</f>
        <v/>
      </c>
      <c r="M83" s="211">
        <f>IF('group input'!C$16="None",0,IF(calculations!F40&gt;0,calculations!F40,0))</f>
        <v>0</v>
      </c>
      <c r="N83" s="212">
        <f>IF('group input'!C$16="None",0,IF(calculations!D40&gt;0,calculations!D40,0))</f>
        <v>0</v>
      </c>
      <c r="O83" s="213">
        <f>IF('group input'!C$16="None",0,IF(calculations!V40, calculations!V40,0))</f>
        <v>0</v>
      </c>
      <c r="P83" s="214">
        <f>IF(AND(calculations!E40&lt;&gt;0,$D$18&lt;&gt;"None"),'summary lookup and rates'!$C$5,0)</f>
        <v>0</v>
      </c>
      <c r="Q83" s="217">
        <f>calculations!W40</f>
        <v>0</v>
      </c>
      <c r="R83" s="218">
        <f>IF(AND($D$19&lt;&gt;"None",calculations!E40&lt;&gt;0),'summary lookup and rates'!$C$6,0)</f>
        <v>0</v>
      </c>
      <c r="S83" s="217">
        <f>calculations!X40</f>
        <v>0</v>
      </c>
      <c r="T83" s="219">
        <f t="shared" si="1"/>
        <v>0</v>
      </c>
    </row>
    <row r="84" spans="2:20" ht="18" customHeight="1" x14ac:dyDescent="0.3">
      <c r="B84" s="210" t="str">
        <f>IF(COUNTA('group input'!E81:G81)=0,"",TRIM('group input'!E81&amp;" "&amp;'group input'!F81&amp;" "&amp;'group input'!G81))</f>
        <v/>
      </c>
      <c r="C84" s="211">
        <f>IF('group input'!C$16="None",0,IF(calculations!F16&gt;0,calculations!F16,0))</f>
        <v>0</v>
      </c>
      <c r="D84" s="212">
        <f>IF('group input'!C$16="None",0,IF(calculations!D16&gt;0,calculations!D16,0))</f>
        <v>0</v>
      </c>
      <c r="E84" s="213">
        <f>IF('group input'!C$16="None",0,IF(calculations!V16, calculations!V16,0))</f>
        <v>0</v>
      </c>
      <c r="F84" s="214">
        <f>IF(AND(calculations!E16&lt;&gt;0,$D$18&lt;&gt;"None"),'summary lookup and rates'!$C$5,0)</f>
        <v>0</v>
      </c>
      <c r="G84" s="215">
        <f>calculations!W16</f>
        <v>0</v>
      </c>
      <c r="H84" s="214">
        <f>IF(AND($D$19&lt;&gt;"None",calculations!E16&lt;&gt;0),'summary lookup and rates'!$C$6,0)</f>
        <v>0</v>
      </c>
      <c r="I84" s="215">
        <f>calculations!X16</f>
        <v>0</v>
      </c>
      <c r="J84" s="260">
        <f t="shared" si="0"/>
        <v>0</v>
      </c>
      <c r="K84" s="262"/>
      <c r="L84" s="216" t="str">
        <f>IF(COUNTA('group input'!E106:G106)=0,"",TRIM('group input'!E106&amp;" "&amp;'group input'!F106&amp;" "&amp;'group input'!G106))</f>
        <v/>
      </c>
      <c r="M84" s="211">
        <f>IF('group input'!C$16="None",0,IF(calculations!F41&gt;0,calculations!F41,0))</f>
        <v>0</v>
      </c>
      <c r="N84" s="212">
        <f>IF('group input'!C$16="None",0,IF(calculations!D41&gt;0,calculations!D41,0))</f>
        <v>0</v>
      </c>
      <c r="O84" s="213">
        <f>IF('group input'!C$16="None",0,IF(calculations!V41, calculations!V41,0))</f>
        <v>0</v>
      </c>
      <c r="P84" s="214">
        <f>IF(AND(calculations!E41&lt;&gt;0,$D$18&lt;&gt;"None"),'summary lookup and rates'!$C$5,0)</f>
        <v>0</v>
      </c>
      <c r="Q84" s="217">
        <f>calculations!W41</f>
        <v>0</v>
      </c>
      <c r="R84" s="218">
        <f>IF(AND($D$19&lt;&gt;"None",calculations!E41&lt;&gt;0),'summary lookup and rates'!$C$6,0)</f>
        <v>0</v>
      </c>
      <c r="S84" s="217">
        <f>calculations!X41</f>
        <v>0</v>
      </c>
      <c r="T84" s="219">
        <f t="shared" si="1"/>
        <v>0</v>
      </c>
    </row>
    <row r="85" spans="2:20" ht="18" customHeight="1" x14ac:dyDescent="0.3">
      <c r="B85" s="210" t="str">
        <f>IF(COUNTA('group input'!E82:G82)=0,"",TRIM('group input'!E82&amp;" "&amp;'group input'!F82&amp;" "&amp;'group input'!G82))</f>
        <v/>
      </c>
      <c r="C85" s="211">
        <f>IF('group input'!C$16="None",0,IF(calculations!F17&gt;0,calculations!F17,0))</f>
        <v>0</v>
      </c>
      <c r="D85" s="212">
        <f>IF('group input'!C$16="None",0,IF(calculations!D17&gt;0,calculations!D17,0))</f>
        <v>0</v>
      </c>
      <c r="E85" s="213">
        <f>IF('group input'!C$16="None",0,IF(calculations!V17, calculations!V17,0))</f>
        <v>0</v>
      </c>
      <c r="F85" s="214">
        <f>IF(AND(calculations!E17&lt;&gt;0,$D$18&lt;&gt;"None"),'summary lookup and rates'!$C$5,0)</f>
        <v>0</v>
      </c>
      <c r="G85" s="215">
        <f>calculations!W17</f>
        <v>0</v>
      </c>
      <c r="H85" s="214">
        <f>IF(AND($D$19&lt;&gt;"None",calculations!E17&lt;&gt;0),'summary lookup and rates'!$C$6,0)</f>
        <v>0</v>
      </c>
      <c r="I85" s="215">
        <f>calculations!X17</f>
        <v>0</v>
      </c>
      <c r="J85" s="260">
        <f t="shared" si="0"/>
        <v>0</v>
      </c>
      <c r="K85" s="262"/>
      <c r="L85" s="216" t="str">
        <f>IF(COUNTA('group input'!E107:G107)=0,"",TRIM('group input'!E107&amp;" "&amp;'group input'!F107&amp;" "&amp;'group input'!G107))</f>
        <v/>
      </c>
      <c r="M85" s="211">
        <f>IF('group input'!C$16="None",0,IF(calculations!F42&gt;0,calculations!F42,0))</f>
        <v>0</v>
      </c>
      <c r="N85" s="212">
        <f>IF('group input'!C$16="None",0,IF(calculations!D42&gt;0,calculations!D42,0))</f>
        <v>0</v>
      </c>
      <c r="O85" s="213">
        <f>IF('group input'!C$16="None",0,IF(calculations!V42, calculations!V42,0))</f>
        <v>0</v>
      </c>
      <c r="P85" s="214">
        <f>IF(AND(calculations!E42&lt;&gt;0,$D$18&lt;&gt;"None"),'summary lookup and rates'!$C$5,0)</f>
        <v>0</v>
      </c>
      <c r="Q85" s="217">
        <f>calculations!W42</f>
        <v>0</v>
      </c>
      <c r="R85" s="218">
        <f>IF(AND($D$19&lt;&gt;"None",calculations!E42&lt;&gt;0),'summary lookup and rates'!$C$6,0)</f>
        <v>0</v>
      </c>
      <c r="S85" s="217">
        <f>calculations!X42</f>
        <v>0</v>
      </c>
      <c r="T85" s="219">
        <f t="shared" si="1"/>
        <v>0</v>
      </c>
    </row>
    <row r="86" spans="2:20" ht="18" customHeight="1" x14ac:dyDescent="0.3">
      <c r="B86" s="210" t="str">
        <f>IF(COUNTA('group input'!E83:G83)=0,"",TRIM('group input'!E83&amp;" "&amp;'group input'!F83&amp;" "&amp;'group input'!G83))</f>
        <v/>
      </c>
      <c r="C86" s="211">
        <f>IF('group input'!C$16="None",0,IF(calculations!F18&gt;0,calculations!F18,0))</f>
        <v>0</v>
      </c>
      <c r="D86" s="212">
        <f>IF('group input'!C$16="None",0,IF(calculations!D18&gt;0,calculations!D18,0))</f>
        <v>0</v>
      </c>
      <c r="E86" s="213">
        <f>IF('group input'!C$16="None",0,IF(calculations!V18, calculations!V18,0))</f>
        <v>0</v>
      </c>
      <c r="F86" s="214">
        <f>IF(AND(calculations!E18&lt;&gt;0,$D$18&lt;&gt;"None"),'summary lookup and rates'!$C$5,0)</f>
        <v>0</v>
      </c>
      <c r="G86" s="215">
        <f>calculations!W18</f>
        <v>0</v>
      </c>
      <c r="H86" s="214">
        <f>IF(AND($D$19&lt;&gt;"None",calculations!E18&lt;&gt;0),'summary lookup and rates'!$C$6,0)</f>
        <v>0</v>
      </c>
      <c r="I86" s="215">
        <f>calculations!X18</f>
        <v>0</v>
      </c>
      <c r="J86" s="260">
        <f t="shared" si="0"/>
        <v>0</v>
      </c>
      <c r="K86" s="262"/>
      <c r="L86" s="216" t="str">
        <f>IF(COUNTA('group input'!E108:G108)=0,"",TRIM('group input'!E108&amp;" "&amp;'group input'!F108&amp;" "&amp;'group input'!G108))</f>
        <v/>
      </c>
      <c r="M86" s="211">
        <f>IF('group input'!C$16="None",0,IF(calculations!F43&gt;0,calculations!F43,0))</f>
        <v>0</v>
      </c>
      <c r="N86" s="212">
        <f>IF('group input'!C$16="None",0,IF(calculations!D43&gt;0,calculations!D43,0))</f>
        <v>0</v>
      </c>
      <c r="O86" s="213">
        <f>IF('group input'!C$16="None",0,IF(calculations!V43, calculations!V43,0))</f>
        <v>0</v>
      </c>
      <c r="P86" s="214">
        <f>IF(AND(calculations!E43&lt;&gt;0,$D$18&lt;&gt;"None"),'summary lookup and rates'!$C$5,0)</f>
        <v>0</v>
      </c>
      <c r="Q86" s="217">
        <f>calculations!W43</f>
        <v>0</v>
      </c>
      <c r="R86" s="218">
        <f>IF(AND($D$19&lt;&gt;"None",calculations!E43&lt;&gt;0),'summary lookup and rates'!$C$6,0)</f>
        <v>0</v>
      </c>
      <c r="S86" s="217">
        <f>calculations!X43</f>
        <v>0</v>
      </c>
      <c r="T86" s="219">
        <f t="shared" si="1"/>
        <v>0</v>
      </c>
    </row>
    <row r="87" spans="2:20" ht="18" customHeight="1" x14ac:dyDescent="0.3">
      <c r="B87" s="210" t="str">
        <f>IF(COUNTA('group input'!E84:G84)=0,"",TRIM('group input'!E84&amp;" "&amp;'group input'!F84&amp;" "&amp;'group input'!G84))</f>
        <v/>
      </c>
      <c r="C87" s="211">
        <f>IF('group input'!C$16="None",0,IF(calculations!F19&gt;0,calculations!F19,0))</f>
        <v>0</v>
      </c>
      <c r="D87" s="212">
        <f>IF('group input'!C$16="None",0,IF(calculations!D19&gt;0,calculations!D19,0))</f>
        <v>0</v>
      </c>
      <c r="E87" s="213">
        <f>IF('group input'!C$16="None",0,IF(calculations!V19, calculations!V19,0))</f>
        <v>0</v>
      </c>
      <c r="F87" s="214">
        <f>IF(AND(calculations!E19&lt;&gt;0,$D$18&lt;&gt;"None"),'summary lookup and rates'!$C$5,0)</f>
        <v>0</v>
      </c>
      <c r="G87" s="215">
        <f>calculations!W19</f>
        <v>0</v>
      </c>
      <c r="H87" s="214">
        <f>IF(AND($D$19&lt;&gt;"None",calculations!E19&lt;&gt;0),'summary lookup and rates'!$C$6,0)</f>
        <v>0</v>
      </c>
      <c r="I87" s="215">
        <f>calculations!X19</f>
        <v>0</v>
      </c>
      <c r="J87" s="260">
        <f t="shared" si="0"/>
        <v>0</v>
      </c>
      <c r="K87" s="262"/>
      <c r="L87" s="216" t="str">
        <f>IF(COUNTA('group input'!E109:G109)=0,"",TRIM('group input'!E109&amp;" "&amp;'group input'!F109&amp;" "&amp;'group input'!G109))</f>
        <v/>
      </c>
      <c r="M87" s="211">
        <f>IF('group input'!C$16="None",0,IF(calculations!F44&gt;0,calculations!F44,0))</f>
        <v>0</v>
      </c>
      <c r="N87" s="212">
        <f>IF('group input'!C$16="None",0,IF(calculations!D44&gt;0,calculations!D44,0))</f>
        <v>0</v>
      </c>
      <c r="O87" s="213">
        <f>IF('group input'!C$16="None",0,IF(calculations!V44, calculations!V44,0))</f>
        <v>0</v>
      </c>
      <c r="P87" s="214">
        <f>IF(AND(calculations!E44&lt;&gt;0,$D$18&lt;&gt;"None"),'summary lookup and rates'!$C$5,0)</f>
        <v>0</v>
      </c>
      <c r="Q87" s="217">
        <f>calculations!W44</f>
        <v>0</v>
      </c>
      <c r="R87" s="218">
        <f>IF(AND($D$19&lt;&gt;"None",calculations!E44&lt;&gt;0),'summary lookup and rates'!$C$6,0)</f>
        <v>0</v>
      </c>
      <c r="S87" s="217">
        <f>calculations!X44</f>
        <v>0</v>
      </c>
      <c r="T87" s="219">
        <f t="shared" si="1"/>
        <v>0</v>
      </c>
    </row>
    <row r="88" spans="2:20" ht="18" customHeight="1" x14ac:dyDescent="0.3">
      <c r="B88" s="210" t="str">
        <f>IF(COUNTA('group input'!E85:G85)=0,"",TRIM('group input'!E85&amp;" "&amp;'group input'!F85&amp;" "&amp;'group input'!G85))</f>
        <v/>
      </c>
      <c r="C88" s="211">
        <f>IF('group input'!C$16="None",0,IF(calculations!F20&gt;0,calculations!F20,0))</f>
        <v>0</v>
      </c>
      <c r="D88" s="212">
        <f>IF('group input'!C$16="None",0,IF(calculations!D20&gt;0,calculations!D20,0))</f>
        <v>0</v>
      </c>
      <c r="E88" s="213">
        <f>IF('group input'!C$16="None",0,IF(calculations!V20, calculations!V20,0))</f>
        <v>0</v>
      </c>
      <c r="F88" s="214">
        <f>IF(AND(calculations!E20&lt;&gt;0,$D$18&lt;&gt;"None"),'summary lookup and rates'!$C$5,0)</f>
        <v>0</v>
      </c>
      <c r="G88" s="215">
        <f>calculations!W20</f>
        <v>0</v>
      </c>
      <c r="H88" s="214">
        <f>IF(AND($D$19&lt;&gt;"None",calculations!E20&lt;&gt;0),'summary lookup and rates'!$C$6,0)</f>
        <v>0</v>
      </c>
      <c r="I88" s="215">
        <f>calculations!X20</f>
        <v>0</v>
      </c>
      <c r="J88" s="260">
        <f t="shared" si="0"/>
        <v>0</v>
      </c>
      <c r="K88" s="262"/>
      <c r="L88" s="216" t="str">
        <f>IF(COUNTA('group input'!E110:G110)=0,"",TRIM('group input'!E110&amp;" "&amp;'group input'!F110&amp;" "&amp;'group input'!G110))</f>
        <v/>
      </c>
      <c r="M88" s="211">
        <f>IF('group input'!C$16="None",0,IF(calculations!F45&gt;0,calculations!F45,0))</f>
        <v>0</v>
      </c>
      <c r="N88" s="212">
        <f>IF('group input'!C$16="None",0,IF(calculations!D45&gt;0,calculations!D45,0))</f>
        <v>0</v>
      </c>
      <c r="O88" s="213">
        <f>IF('group input'!C$16="None",0,IF(calculations!V45, calculations!V45,0))</f>
        <v>0</v>
      </c>
      <c r="P88" s="214">
        <f>IF(AND(calculations!E45&lt;&gt;0,$D$18&lt;&gt;"None"),'summary lookup and rates'!$C$5,0)</f>
        <v>0</v>
      </c>
      <c r="Q88" s="217">
        <f>calculations!W45</f>
        <v>0</v>
      </c>
      <c r="R88" s="218">
        <f>IF(AND($D$19&lt;&gt;"None",calculations!E45&lt;&gt;0),'summary lookup and rates'!$C$6,0)</f>
        <v>0</v>
      </c>
      <c r="S88" s="217">
        <f>calculations!X45</f>
        <v>0</v>
      </c>
      <c r="T88" s="219">
        <f t="shared" si="1"/>
        <v>0</v>
      </c>
    </row>
    <row r="89" spans="2:20" ht="18" customHeight="1" x14ac:dyDescent="0.3">
      <c r="B89" s="210" t="str">
        <f>IF(COUNTA('group input'!E86:G86)=0,"",TRIM('group input'!E86&amp;" "&amp;'group input'!F86&amp;" "&amp;'group input'!G86))</f>
        <v/>
      </c>
      <c r="C89" s="211">
        <f>IF('group input'!C$16="None",0,IF(calculations!F21&gt;0,calculations!F21,0))</f>
        <v>0</v>
      </c>
      <c r="D89" s="212">
        <f>IF('group input'!C$16="None",0,IF(calculations!D21&gt;0,calculations!D21,0))</f>
        <v>0</v>
      </c>
      <c r="E89" s="213">
        <f>IF('group input'!C$16="None",0,IF(calculations!V21, calculations!V21,0))</f>
        <v>0</v>
      </c>
      <c r="F89" s="214">
        <f>IF(AND(calculations!E21&lt;&gt;0,$D$18&lt;&gt;"None"),'summary lookup and rates'!$C$5,0)</f>
        <v>0</v>
      </c>
      <c r="G89" s="215">
        <f>calculations!W21</f>
        <v>0</v>
      </c>
      <c r="H89" s="214">
        <f>IF(AND($D$19&lt;&gt;"None",calculations!E21&lt;&gt;0),'summary lookup and rates'!$C$6,0)</f>
        <v>0</v>
      </c>
      <c r="I89" s="215">
        <f>calculations!X21</f>
        <v>0</v>
      </c>
      <c r="J89" s="260">
        <f t="shared" si="0"/>
        <v>0</v>
      </c>
      <c r="K89" s="262"/>
      <c r="L89" s="216" t="str">
        <f>IF(COUNTA('group input'!E111:G111)=0,"",TRIM('group input'!E111&amp;" "&amp;'group input'!F111&amp;" "&amp;'group input'!G111))</f>
        <v/>
      </c>
      <c r="M89" s="211">
        <f>IF('group input'!C$16="None",0,IF(calculations!F46&gt;0,calculations!F46,0))</f>
        <v>0</v>
      </c>
      <c r="N89" s="212">
        <f>IF('group input'!C$16="None",0,IF(calculations!D46&gt;0,calculations!D46,0))</f>
        <v>0</v>
      </c>
      <c r="O89" s="213">
        <f>IF('group input'!C$16="None",0,IF(calculations!V46, calculations!V46,0))</f>
        <v>0</v>
      </c>
      <c r="P89" s="214">
        <f>IF(AND(calculations!E46&lt;&gt;0,$D$18&lt;&gt;"None"),'summary lookup and rates'!$C$5,0)</f>
        <v>0</v>
      </c>
      <c r="Q89" s="217">
        <f>calculations!W46</f>
        <v>0</v>
      </c>
      <c r="R89" s="218">
        <f>IF(AND($D$19&lt;&gt;"None",calculations!E46&lt;&gt;0),'summary lookup and rates'!$C$6,0)</f>
        <v>0</v>
      </c>
      <c r="S89" s="217">
        <f>calculations!X46</f>
        <v>0</v>
      </c>
      <c r="T89" s="219">
        <f t="shared" si="1"/>
        <v>0</v>
      </c>
    </row>
    <row r="90" spans="2:20" ht="18" customHeight="1" x14ac:dyDescent="0.3">
      <c r="B90" s="210" t="str">
        <f>IF(COUNTA('group input'!E87:G87)=0,"",TRIM('group input'!E87&amp;" "&amp;'group input'!F87&amp;" "&amp;'group input'!G87))</f>
        <v/>
      </c>
      <c r="C90" s="211">
        <f>IF('group input'!C$16="None",0,IF(calculations!F22&gt;0,calculations!F22,0))</f>
        <v>0</v>
      </c>
      <c r="D90" s="212">
        <f>IF('group input'!C$16="None",0,IF(calculations!D22&gt;0,calculations!D22,0))</f>
        <v>0</v>
      </c>
      <c r="E90" s="213">
        <f>IF('group input'!C$16="None",0,IF(calculations!V22, calculations!V22,0))</f>
        <v>0</v>
      </c>
      <c r="F90" s="214">
        <f>IF(AND(calculations!E22&lt;&gt;0,$D$18&lt;&gt;"None"),'summary lookup and rates'!$C$5,0)</f>
        <v>0</v>
      </c>
      <c r="G90" s="215">
        <f>calculations!W22</f>
        <v>0</v>
      </c>
      <c r="H90" s="214">
        <f>IF(AND($D$19&lt;&gt;"None",calculations!E22&lt;&gt;0),'summary lookup and rates'!$C$6,0)</f>
        <v>0</v>
      </c>
      <c r="I90" s="215">
        <f>calculations!X22</f>
        <v>0</v>
      </c>
      <c r="J90" s="260">
        <f t="shared" si="0"/>
        <v>0</v>
      </c>
      <c r="K90" s="262"/>
      <c r="L90" s="216" t="str">
        <f>IF(COUNTA('group input'!E112:G112)=0,"",TRIM('group input'!E112&amp;" "&amp;'group input'!F112&amp;" "&amp;'group input'!G112))</f>
        <v/>
      </c>
      <c r="M90" s="211">
        <f>IF('group input'!C$16="None",0,IF(calculations!F47&gt;0,calculations!F47,0))</f>
        <v>0</v>
      </c>
      <c r="N90" s="212">
        <f>IF('group input'!C$16="None",0,IF(calculations!D47&gt;0,calculations!D47,0))</f>
        <v>0</v>
      </c>
      <c r="O90" s="213">
        <f>IF('group input'!C$16="None",0,IF(calculations!V47, calculations!V47,0))</f>
        <v>0</v>
      </c>
      <c r="P90" s="214">
        <f>IF(AND(calculations!E47&lt;&gt;0,$D$18&lt;&gt;"None"),'summary lookup and rates'!$C$5,0)</f>
        <v>0</v>
      </c>
      <c r="Q90" s="217">
        <f>calculations!W47</f>
        <v>0</v>
      </c>
      <c r="R90" s="218">
        <f>IF(AND($D$19&lt;&gt;"None",calculations!E47&lt;&gt;0),'summary lookup and rates'!$C$6,0)</f>
        <v>0</v>
      </c>
      <c r="S90" s="217">
        <f>calculations!X47</f>
        <v>0</v>
      </c>
      <c r="T90" s="219">
        <f t="shared" si="1"/>
        <v>0</v>
      </c>
    </row>
    <row r="91" spans="2:20" ht="18" customHeight="1" x14ac:dyDescent="0.3">
      <c r="B91" s="210" t="str">
        <f>IF(COUNTA('group input'!E88:G88)=0,"",TRIM('group input'!E88&amp;" "&amp;'group input'!F88&amp;" "&amp;'group input'!G88))</f>
        <v/>
      </c>
      <c r="C91" s="211">
        <f>IF('group input'!C$16="None",0,IF(calculations!F23&gt;0,calculations!F23,0))</f>
        <v>0</v>
      </c>
      <c r="D91" s="212">
        <f>IF('group input'!C$16="None",0,IF(calculations!D23&gt;0,calculations!D23,0))</f>
        <v>0</v>
      </c>
      <c r="E91" s="213">
        <f>IF('group input'!C$16="None",0,IF(calculations!V23, calculations!V23,0))</f>
        <v>0</v>
      </c>
      <c r="F91" s="214">
        <f>IF(AND(calculations!E23&lt;&gt;0,$D$18&lt;&gt;"None"),'summary lookup and rates'!$C$5,0)</f>
        <v>0</v>
      </c>
      <c r="G91" s="215">
        <f>calculations!W23</f>
        <v>0</v>
      </c>
      <c r="H91" s="214">
        <f>IF(AND($D$19&lt;&gt;"None",calculations!E23&lt;&gt;0),'summary lookup and rates'!$C$6,0)</f>
        <v>0</v>
      </c>
      <c r="I91" s="215">
        <f>calculations!X23</f>
        <v>0</v>
      </c>
      <c r="J91" s="260">
        <f t="shared" si="0"/>
        <v>0</v>
      </c>
      <c r="K91" s="262"/>
      <c r="L91" s="216" t="str">
        <f>IF(COUNTA('group input'!E113:G113)=0,"",TRIM('group input'!E113&amp;" "&amp;'group input'!F113&amp;" "&amp;'group input'!G113))</f>
        <v/>
      </c>
      <c r="M91" s="211">
        <f>IF('group input'!C$16="None",0,IF(calculations!F48&gt;0,calculations!F48,0))</f>
        <v>0</v>
      </c>
      <c r="N91" s="212">
        <f>IF('group input'!C$16="None",0,IF(calculations!D48&gt;0,calculations!D48,0))</f>
        <v>0</v>
      </c>
      <c r="O91" s="213">
        <f>IF('group input'!C$16="None",0,IF(calculations!V48, calculations!V48,0))</f>
        <v>0</v>
      </c>
      <c r="P91" s="214">
        <f>IF(AND(calculations!E48&lt;&gt;0,$D$18&lt;&gt;"None"),'summary lookup and rates'!$C$5,0)</f>
        <v>0</v>
      </c>
      <c r="Q91" s="217">
        <f>calculations!W48</f>
        <v>0</v>
      </c>
      <c r="R91" s="218">
        <f>IF(AND($D$19&lt;&gt;"None",calculations!E48&lt;&gt;0),'summary lookup and rates'!$C$6,0)</f>
        <v>0</v>
      </c>
      <c r="S91" s="217">
        <f>calculations!X48</f>
        <v>0</v>
      </c>
      <c r="T91" s="219">
        <f t="shared" si="1"/>
        <v>0</v>
      </c>
    </row>
    <row r="92" spans="2:20" ht="18" customHeight="1" x14ac:dyDescent="0.3">
      <c r="B92" s="210" t="str">
        <f>IF(COUNTA('group input'!E89:G89)=0,"",TRIM('group input'!E89&amp;" "&amp;'group input'!F89&amp;" "&amp;'group input'!G89))</f>
        <v/>
      </c>
      <c r="C92" s="211">
        <f>IF('group input'!C$16="None",0,IF(calculations!F24&gt;0,calculations!F24,0))</f>
        <v>0</v>
      </c>
      <c r="D92" s="212">
        <f>IF('group input'!C$16="None",0,IF(calculations!D24&gt;0,calculations!D24,0))</f>
        <v>0</v>
      </c>
      <c r="E92" s="213">
        <f>IF('group input'!C$16="None",0,IF(calculations!V24, calculations!V24,0))</f>
        <v>0</v>
      </c>
      <c r="F92" s="214">
        <f>IF(AND(calculations!E24&lt;&gt;0,$D$18&lt;&gt;"None"),'summary lookup and rates'!$C$5,0)</f>
        <v>0</v>
      </c>
      <c r="G92" s="215">
        <f>calculations!W24</f>
        <v>0</v>
      </c>
      <c r="H92" s="214">
        <f>IF(AND($D$19&lt;&gt;"None",calculations!E24&lt;&gt;0),'summary lookup and rates'!$C$6,0)</f>
        <v>0</v>
      </c>
      <c r="I92" s="215">
        <f>calculations!X24</f>
        <v>0</v>
      </c>
      <c r="J92" s="260">
        <f t="shared" si="0"/>
        <v>0</v>
      </c>
      <c r="K92" s="262"/>
      <c r="L92" s="216" t="str">
        <f>IF(COUNTA('group input'!E114:G114)=0,"",TRIM('group input'!E114&amp;" "&amp;'group input'!F114&amp;" "&amp;'group input'!G114))</f>
        <v/>
      </c>
      <c r="M92" s="211">
        <f>IF('group input'!C$16="None",0,IF(calculations!F49&gt;0,calculations!F49,0))</f>
        <v>0</v>
      </c>
      <c r="N92" s="212">
        <f>IF('group input'!C$16="None",0,IF(calculations!D49&gt;0,calculations!D49,0))</f>
        <v>0</v>
      </c>
      <c r="O92" s="213">
        <f>IF('group input'!C$16="None",0,IF(calculations!V49, calculations!V49,0))</f>
        <v>0</v>
      </c>
      <c r="P92" s="214">
        <f>IF(AND(calculations!E49&lt;&gt;0,$D$18&lt;&gt;"None"),'summary lookup and rates'!$C$5,0)</f>
        <v>0</v>
      </c>
      <c r="Q92" s="217">
        <f>calculations!W49</f>
        <v>0</v>
      </c>
      <c r="R92" s="218">
        <f>IF(AND($D$19&lt;&gt;"None",calculations!E49&lt;&gt;0),'summary lookup and rates'!$C$6,0)</f>
        <v>0</v>
      </c>
      <c r="S92" s="217">
        <f>calculations!X49</f>
        <v>0</v>
      </c>
      <c r="T92" s="219">
        <f t="shared" si="1"/>
        <v>0</v>
      </c>
    </row>
    <row r="93" spans="2:20" ht="18" customHeight="1" x14ac:dyDescent="0.3">
      <c r="B93" s="210" t="str">
        <f>IF(COUNTA('group input'!E90:G90)=0,"",TRIM('group input'!E90&amp;" "&amp;'group input'!F90&amp;" "&amp;'group input'!G90))</f>
        <v/>
      </c>
      <c r="C93" s="211">
        <f>IF('group input'!C$16="None",0,IF(calculations!F25&gt;0,calculations!F25,0))</f>
        <v>0</v>
      </c>
      <c r="D93" s="212">
        <f>IF('group input'!C$16="None",0,IF(calculations!D25&gt;0,calculations!D25,0))</f>
        <v>0</v>
      </c>
      <c r="E93" s="213">
        <f>IF('group input'!C$16="None",0,IF(calculations!V25, calculations!V25,0))</f>
        <v>0</v>
      </c>
      <c r="F93" s="214">
        <f>IF(AND(calculations!E25&lt;&gt;0,$D$18&lt;&gt;"None"),'summary lookup and rates'!$C$5,0)</f>
        <v>0</v>
      </c>
      <c r="G93" s="215">
        <f>calculations!W25</f>
        <v>0</v>
      </c>
      <c r="H93" s="214">
        <f>IF(AND($D$19&lt;&gt;"None",calculations!E25&lt;&gt;0),'summary lookup and rates'!$C$6,0)</f>
        <v>0</v>
      </c>
      <c r="I93" s="215">
        <f>calculations!X25</f>
        <v>0</v>
      </c>
      <c r="J93" s="260">
        <f t="shared" si="0"/>
        <v>0</v>
      </c>
      <c r="K93" s="262"/>
      <c r="L93" s="216" t="str">
        <f>IF(COUNTA('group input'!E115:G115)=0,"",TRIM('group input'!E115&amp;" "&amp;'group input'!F115&amp;" "&amp;'group input'!G115))</f>
        <v/>
      </c>
      <c r="M93" s="211">
        <f>IF('group input'!C$16="None",0,IF(calculations!F50&gt;0,calculations!F50,0))</f>
        <v>0</v>
      </c>
      <c r="N93" s="212">
        <f>IF('group input'!C$16="None",0,IF(calculations!D50&gt;0,calculations!D50,0))</f>
        <v>0</v>
      </c>
      <c r="O93" s="213">
        <f>IF('group input'!C$16="None",0,IF(calculations!V50, calculations!V50,0))</f>
        <v>0</v>
      </c>
      <c r="P93" s="214">
        <f>IF(AND(calculations!E50&lt;&gt;0,$D$18&lt;&gt;"None"),'summary lookup and rates'!$C$5,0)</f>
        <v>0</v>
      </c>
      <c r="Q93" s="217">
        <f>calculations!W50</f>
        <v>0</v>
      </c>
      <c r="R93" s="218">
        <f>IF(AND($D$19&lt;&gt;"None",calculations!E50&lt;&gt;0),'summary lookup and rates'!$C$6,0)</f>
        <v>0</v>
      </c>
      <c r="S93" s="217">
        <f>calculations!X50</f>
        <v>0</v>
      </c>
      <c r="T93" s="219">
        <f t="shared" si="1"/>
        <v>0</v>
      </c>
    </row>
    <row r="94" spans="2:20" ht="18" customHeight="1" x14ac:dyDescent="0.3">
      <c r="B94" s="210" t="str">
        <f>IF(COUNTA('group input'!E91:G91)=0,"",TRIM('group input'!E91&amp;" "&amp;'group input'!F91&amp;" "&amp;'group input'!G91))</f>
        <v/>
      </c>
      <c r="C94" s="211">
        <f>IF('group input'!C$16="None",0,IF(calculations!F26&gt;0,calculations!F26,0))</f>
        <v>0</v>
      </c>
      <c r="D94" s="212">
        <f>IF('group input'!C$16="None",0,IF(calculations!D26&gt;0,calculations!D26,0))</f>
        <v>0</v>
      </c>
      <c r="E94" s="213">
        <f>IF('group input'!C$16="None",0,IF(calculations!V26, calculations!V26,0))</f>
        <v>0</v>
      </c>
      <c r="F94" s="214">
        <f>IF(AND(calculations!E26&lt;&gt;0,$D$18&lt;&gt;"None"),'summary lookup and rates'!$C$5,0)</f>
        <v>0</v>
      </c>
      <c r="G94" s="215">
        <f>calculations!W26</f>
        <v>0</v>
      </c>
      <c r="H94" s="214">
        <f>IF(AND($D$19&lt;&gt;"None",calculations!E26&lt;&gt;0),'summary lookup and rates'!$C$6,0)</f>
        <v>0</v>
      </c>
      <c r="I94" s="215">
        <f>calculations!X26</f>
        <v>0</v>
      </c>
      <c r="J94" s="260">
        <f t="shared" si="0"/>
        <v>0</v>
      </c>
      <c r="K94" s="262"/>
      <c r="L94" s="216" t="str">
        <f>IF(COUNTA('group input'!E116:G116)=0,"",TRIM('group input'!E116&amp;" "&amp;'group input'!F116&amp;" "&amp;'group input'!G116))</f>
        <v/>
      </c>
      <c r="M94" s="211">
        <f>IF('group input'!C$16="None",0,IF(calculations!F51&gt;0,calculations!F51,0))</f>
        <v>0</v>
      </c>
      <c r="N94" s="212">
        <f>IF('group input'!C$16="None",0,IF(calculations!D51&gt;0,calculations!D51,0))</f>
        <v>0</v>
      </c>
      <c r="O94" s="213">
        <f>IF('group input'!C$16="None",0,IF(calculations!V51, calculations!V51,0))</f>
        <v>0</v>
      </c>
      <c r="P94" s="214">
        <f>IF(AND(calculations!E51&lt;&gt;0,$D$18&lt;&gt;"None"),'summary lookup and rates'!$C$5,0)</f>
        <v>0</v>
      </c>
      <c r="Q94" s="217">
        <f>calculations!W51</f>
        <v>0</v>
      </c>
      <c r="R94" s="218">
        <f>IF(AND($D$19&lt;&gt;"None",calculations!E51&lt;&gt;0),'summary lookup and rates'!$C$6,0)</f>
        <v>0</v>
      </c>
      <c r="S94" s="217">
        <f>calculations!X51</f>
        <v>0</v>
      </c>
      <c r="T94" s="219">
        <f t="shared" si="1"/>
        <v>0</v>
      </c>
    </row>
    <row r="95" spans="2:20" ht="18" customHeight="1" x14ac:dyDescent="0.3">
      <c r="B95" s="210" t="str">
        <f>IF(COUNTA('group input'!E92:G92)=0,"",TRIM('group input'!E92&amp;" "&amp;'group input'!F92&amp;" "&amp;'group input'!G92))</f>
        <v/>
      </c>
      <c r="C95" s="211">
        <f>IF('group input'!C$16="None",0,IF(calculations!F27&gt;0,calculations!F27,0))</f>
        <v>0</v>
      </c>
      <c r="D95" s="212">
        <f>IF('group input'!C$16="None",0,IF(calculations!D27&gt;0,calculations!D27,0))</f>
        <v>0</v>
      </c>
      <c r="E95" s="213">
        <f>IF('group input'!C$16="None",0,IF(calculations!V27, calculations!V27,0))</f>
        <v>0</v>
      </c>
      <c r="F95" s="214">
        <f>IF(AND(calculations!E27&lt;&gt;0,$D$18&lt;&gt;"None"),'summary lookup and rates'!$C$5,0)</f>
        <v>0</v>
      </c>
      <c r="G95" s="215">
        <f>calculations!W27</f>
        <v>0</v>
      </c>
      <c r="H95" s="214">
        <f>IF(AND($D$19&lt;&gt;"None",calculations!E27&lt;&gt;0),'summary lookup and rates'!$C$6,0)</f>
        <v>0</v>
      </c>
      <c r="I95" s="215">
        <f>calculations!X27</f>
        <v>0</v>
      </c>
      <c r="J95" s="260">
        <f t="shared" si="0"/>
        <v>0</v>
      </c>
      <c r="K95" s="262"/>
      <c r="L95" s="216" t="str">
        <f>IF(COUNTA('group input'!E117:G117)=0,"",TRIM('group input'!E117&amp;" "&amp;'group input'!F117&amp;" "&amp;'group input'!G117))</f>
        <v/>
      </c>
      <c r="M95" s="211">
        <f>IF('group input'!C$16="None",0,IF(calculations!F52&gt;0,calculations!F52,0))</f>
        <v>0</v>
      </c>
      <c r="N95" s="212">
        <f>IF('group input'!C$16="None",0,IF(calculations!D52&gt;0,calculations!D52,0))</f>
        <v>0</v>
      </c>
      <c r="O95" s="213">
        <f>IF('group input'!C$16="None",0,IF(calculations!V52, calculations!V52,0))</f>
        <v>0</v>
      </c>
      <c r="P95" s="214">
        <f>IF(AND(calculations!E52&lt;&gt;0,$D$18&lt;&gt;"None"),'summary lookup and rates'!$C$5,0)</f>
        <v>0</v>
      </c>
      <c r="Q95" s="217">
        <f>calculations!W52</f>
        <v>0</v>
      </c>
      <c r="R95" s="218">
        <f>IF(AND($D$19&lt;&gt;"None",calculations!E52&lt;&gt;0),'summary lookup and rates'!$C$6,0)</f>
        <v>0</v>
      </c>
      <c r="S95" s="217">
        <f>calculations!X52</f>
        <v>0</v>
      </c>
      <c r="T95" s="219">
        <f t="shared" si="1"/>
        <v>0</v>
      </c>
    </row>
    <row r="96" spans="2:20" x14ac:dyDescent="0.3">
      <c r="B96" s="71"/>
      <c r="C96" s="160"/>
      <c r="D96" s="160"/>
      <c r="E96" s="160"/>
      <c r="F96" s="160"/>
      <c r="G96" s="160"/>
      <c r="H96" s="160"/>
      <c r="I96" s="160"/>
      <c r="J96" s="160"/>
      <c r="K96" s="71"/>
      <c r="L96" s="71"/>
      <c r="M96" s="177"/>
      <c r="N96" s="194"/>
      <c r="O96" s="160"/>
      <c r="P96" s="160"/>
      <c r="Q96" s="160"/>
      <c r="R96" s="160"/>
      <c r="S96" s="160"/>
    </row>
    <row r="97" spans="2:20" x14ac:dyDescent="0.3">
      <c r="B97" s="71"/>
      <c r="C97" s="236"/>
      <c r="H97" s="236"/>
      <c r="I97" s="160"/>
      <c r="J97" s="160"/>
      <c r="K97" s="71"/>
      <c r="L97" s="71"/>
      <c r="M97" s="160"/>
      <c r="N97" s="160"/>
      <c r="O97" s="160"/>
      <c r="P97" s="291" t="s">
        <v>98</v>
      </c>
      <c r="R97" s="176"/>
      <c r="S97" s="236"/>
    </row>
    <row r="98" spans="2:20" x14ac:dyDescent="0.3">
      <c r="B98" s="71"/>
      <c r="C98" s="236"/>
      <c r="H98" s="236"/>
      <c r="I98" s="181"/>
      <c r="J98" s="160"/>
      <c r="K98" s="71"/>
      <c r="L98" s="71"/>
      <c r="M98" s="160"/>
      <c r="N98" s="160"/>
      <c r="O98" s="160"/>
      <c r="P98" s="240"/>
      <c r="Q98" s="240"/>
      <c r="R98" s="238" t="s">
        <v>99</v>
      </c>
      <c r="S98" s="239">
        <f>SUM(G71:G95,Q71:Q95)</f>
        <v>0</v>
      </c>
    </row>
    <row r="99" spans="2:20" x14ac:dyDescent="0.3">
      <c r="B99" s="71"/>
      <c r="C99" s="236"/>
      <c r="H99" s="236"/>
      <c r="I99" s="160"/>
      <c r="J99" s="160"/>
      <c r="K99" s="71"/>
      <c r="L99" s="71"/>
      <c r="M99" s="160"/>
      <c r="N99" s="160"/>
      <c r="O99" s="160"/>
      <c r="P99" s="240"/>
      <c r="Q99" s="240"/>
      <c r="R99" s="238" t="s">
        <v>100</v>
      </c>
      <c r="S99" s="239">
        <f>SUM(I71:I95,S71:S95)</f>
        <v>0</v>
      </c>
    </row>
    <row r="100" spans="2:20" ht="25.2" customHeight="1" thickBot="1" x14ac:dyDescent="0.35">
      <c r="B100" s="71"/>
      <c r="C100" s="236"/>
      <c r="H100" s="236"/>
      <c r="I100" s="160"/>
      <c r="J100" s="160"/>
      <c r="K100" s="71"/>
      <c r="L100" s="71"/>
      <c r="M100" s="160"/>
      <c r="N100" s="160"/>
      <c r="O100" s="160"/>
      <c r="P100" s="240"/>
      <c r="Q100" s="240"/>
      <c r="R100" s="238" t="s">
        <v>101</v>
      </c>
      <c r="S100" s="237">
        <f>SUM(S98:S99)</f>
        <v>0</v>
      </c>
    </row>
    <row r="101" spans="2:20" ht="15" thickTop="1" x14ac:dyDescent="0.3">
      <c r="B101" s="71"/>
      <c r="C101" s="160"/>
      <c r="D101" s="160"/>
      <c r="E101" s="160"/>
      <c r="F101" s="160"/>
      <c r="G101" s="160"/>
      <c r="H101" s="160"/>
      <c r="I101" s="160"/>
      <c r="J101" s="160"/>
      <c r="K101" s="71"/>
      <c r="L101" s="71"/>
      <c r="M101" s="160"/>
      <c r="N101" s="160"/>
      <c r="O101" s="160"/>
      <c r="P101" s="160"/>
      <c r="Q101" s="160"/>
      <c r="R101" s="160"/>
      <c r="S101" s="160"/>
    </row>
    <row r="102" spans="2:20" x14ac:dyDescent="0.3">
      <c r="B102" s="71"/>
      <c r="C102" s="160"/>
      <c r="D102" s="160"/>
      <c r="E102" s="160"/>
      <c r="F102" s="160"/>
      <c r="G102" s="160"/>
      <c r="H102" s="160"/>
      <c r="I102" s="160"/>
      <c r="J102" s="160"/>
      <c r="K102" s="71"/>
      <c r="L102" s="71"/>
      <c r="M102" s="160"/>
      <c r="N102" s="160"/>
      <c r="O102" s="160"/>
      <c r="P102" s="160"/>
      <c r="Q102" s="160"/>
      <c r="R102" s="160"/>
      <c r="S102" s="160"/>
    </row>
    <row r="103" spans="2:20" x14ac:dyDescent="0.3">
      <c r="B103" s="71"/>
      <c r="C103" s="160"/>
      <c r="D103" s="160"/>
      <c r="E103" s="160"/>
      <c r="F103" s="160"/>
      <c r="G103" s="160"/>
      <c r="H103" s="160"/>
      <c r="I103" s="160"/>
      <c r="J103" s="160"/>
      <c r="K103" s="71"/>
      <c r="L103" s="71"/>
      <c r="M103" s="160"/>
      <c r="N103" s="160"/>
      <c r="O103" s="160"/>
      <c r="P103" s="160"/>
      <c r="Q103" s="160"/>
      <c r="R103" s="160"/>
      <c r="S103" s="160"/>
    </row>
    <row r="104" spans="2:20" x14ac:dyDescent="0.3">
      <c r="B104" s="71"/>
      <c r="C104" s="160"/>
      <c r="D104" s="160"/>
      <c r="E104" s="160"/>
      <c r="F104" s="160"/>
      <c r="G104" s="160"/>
      <c r="H104" s="160"/>
      <c r="I104" s="160"/>
      <c r="J104" s="160"/>
      <c r="K104" s="71"/>
      <c r="L104" s="71"/>
      <c r="M104" s="160"/>
      <c r="N104" s="160"/>
      <c r="O104" s="160"/>
      <c r="P104" s="160"/>
      <c r="Q104" s="160"/>
      <c r="R104" s="160"/>
      <c r="S104" s="160"/>
    </row>
    <row r="105" spans="2:20" x14ac:dyDescent="0.3">
      <c r="B105" s="71"/>
      <c r="C105" s="160"/>
      <c r="D105" s="160"/>
      <c r="E105" s="160"/>
      <c r="F105" s="160"/>
      <c r="G105" s="160"/>
      <c r="H105" s="160"/>
      <c r="I105" s="160"/>
      <c r="J105" s="160"/>
      <c r="K105" s="71"/>
      <c r="L105" s="71"/>
      <c r="M105" s="160"/>
      <c r="N105" s="160"/>
      <c r="O105" s="160"/>
      <c r="P105" s="160"/>
      <c r="Q105" s="160"/>
      <c r="R105" s="160"/>
      <c r="S105" s="160"/>
    </row>
    <row r="106" spans="2:20" x14ac:dyDescent="0.3">
      <c r="B106" s="248"/>
      <c r="C106" s="223" t="s">
        <v>102</v>
      </c>
      <c r="D106" s="224"/>
      <c r="E106" s="224"/>
      <c r="F106" s="224"/>
      <c r="G106" s="224"/>
      <c r="H106" s="294"/>
      <c r="I106" s="294"/>
      <c r="J106" s="294"/>
      <c r="K106" s="117"/>
      <c r="L106" s="117"/>
      <c r="M106" s="183"/>
      <c r="N106" s="183"/>
      <c r="O106" s="183"/>
      <c r="P106" s="183"/>
      <c r="Q106" s="183"/>
      <c r="R106" s="183"/>
      <c r="S106" s="183"/>
    </row>
    <row r="107" spans="2:20" x14ac:dyDescent="0.3">
      <c r="B107" s="251" t="s">
        <v>103</v>
      </c>
      <c r="C107" s="225"/>
      <c r="D107" s="225"/>
      <c r="E107" s="225"/>
      <c r="F107" s="225"/>
      <c r="G107" s="225"/>
      <c r="H107" s="225"/>
      <c r="I107" s="225"/>
      <c r="J107" s="225"/>
      <c r="K107" s="71"/>
      <c r="L107" s="71"/>
      <c r="M107" s="160"/>
      <c r="N107" s="160"/>
      <c r="O107" s="160"/>
      <c r="P107" s="160"/>
      <c r="Q107" s="160"/>
      <c r="R107" s="160"/>
      <c r="S107" s="160"/>
    </row>
    <row r="108" spans="2:20" x14ac:dyDescent="0.3">
      <c r="B108" s="251" t="s">
        <v>104</v>
      </c>
      <c r="D108" s="225"/>
      <c r="E108" s="225"/>
      <c r="F108" s="225"/>
      <c r="G108" s="225"/>
      <c r="H108" s="225"/>
      <c r="I108" s="225"/>
      <c r="J108" s="225"/>
      <c r="K108" s="71"/>
      <c r="L108" s="71"/>
      <c r="M108" s="160"/>
      <c r="N108" s="160"/>
      <c r="O108" s="160"/>
      <c r="P108" s="160"/>
      <c r="Q108" s="160"/>
      <c r="R108" s="160"/>
      <c r="S108" s="160"/>
    </row>
    <row r="109" spans="2:20" x14ac:dyDescent="0.3">
      <c r="B109" s="222"/>
      <c r="C109" s="225"/>
      <c r="D109" s="225"/>
      <c r="E109" s="225"/>
      <c r="F109" s="225"/>
      <c r="G109" s="225"/>
      <c r="H109" s="225"/>
      <c r="I109" s="225"/>
      <c r="J109" s="225"/>
      <c r="K109" s="71"/>
      <c r="L109" s="71"/>
      <c r="M109" s="160"/>
      <c r="N109" s="160"/>
      <c r="O109" s="160"/>
      <c r="P109" s="160"/>
      <c r="Q109" s="160"/>
      <c r="R109" s="160"/>
      <c r="S109" s="160"/>
    </row>
    <row r="110" spans="2:20" ht="27.6" x14ac:dyDescent="0.3">
      <c r="B110" s="247" t="s">
        <v>47</v>
      </c>
      <c r="C110" s="246" t="s">
        <v>91</v>
      </c>
      <c r="D110" s="246" t="s">
        <v>92</v>
      </c>
      <c r="E110" s="246" t="s">
        <v>105</v>
      </c>
      <c r="F110" s="226"/>
      <c r="G110" s="247" t="s">
        <v>47</v>
      </c>
      <c r="H110" s="246" t="s">
        <v>91</v>
      </c>
      <c r="I110" s="246" t="s">
        <v>92</v>
      </c>
      <c r="J110" s="246" t="s">
        <v>105</v>
      </c>
      <c r="K110" s="71"/>
      <c r="L110" s="71"/>
      <c r="M110" s="160"/>
      <c r="N110" s="160"/>
      <c r="O110" s="160"/>
      <c r="P110" s="160"/>
      <c r="Q110" s="160"/>
      <c r="R110" s="160"/>
      <c r="S110" s="160"/>
      <c r="T110" s="160"/>
    </row>
    <row r="111" spans="2:20" x14ac:dyDescent="0.3">
      <c r="B111" s="282" t="str">
        <f>IF(COUNTA('group input'!E68:G68)=0,"",TRIM('group input'!E68&amp;" "&amp;'group input'!F68&amp;" "&amp;'group input'!G68))</f>
        <v/>
      </c>
      <c r="C111" s="230"/>
      <c r="D111" s="230">
        <f>IF('group input'!C$28="No",0,IF(calculations!D3&gt;0,calculations!D3,0))</f>
        <v>0</v>
      </c>
      <c r="E111" s="227">
        <f>IF(D111&gt;0,'summary lookup and rates'!C$7,0)</f>
        <v>0</v>
      </c>
      <c r="F111" s="228"/>
      <c r="G111" s="229" t="str">
        <f>IF(COUNTA('group input'!E93:G93)=0,"",TRIM('group input'!E93&amp;" "&amp;'group input'!F93&amp;" "&amp;'group input'!G93))</f>
        <v/>
      </c>
      <c r="H111" s="230">
        <f>IF('group input'!C$28="No",0,IF(calculations!F28&gt;0,calculations!F28,0))</f>
        <v>0</v>
      </c>
      <c r="I111" s="230">
        <f>IF('group input'!C$28="No",0,IF(calculations!D28&gt;0,calculations!D28,0))</f>
        <v>0</v>
      </c>
      <c r="J111" s="227">
        <f>IF(I111&gt;0,'summary lookup and rates'!C$7,0)</f>
        <v>0</v>
      </c>
      <c r="K111" s="71"/>
      <c r="L111" s="71"/>
      <c r="M111" s="160"/>
      <c r="N111" s="160"/>
      <c r="O111" s="160"/>
      <c r="P111" s="160"/>
      <c r="Q111" s="160"/>
      <c r="R111" s="160"/>
      <c r="S111" s="160"/>
      <c r="T111" s="160"/>
    </row>
    <row r="112" spans="2:20" x14ac:dyDescent="0.3">
      <c r="B112" s="282" t="str">
        <f>IF(COUNTA('group input'!E69:G69)=0,"",TRIM('group input'!E69&amp;" "&amp;'group input'!F69&amp;" "&amp;'group input'!G69))</f>
        <v/>
      </c>
      <c r="C112" s="230">
        <f>IF('group input'!C$28="No",0,IF(calculations!F4&gt;0,calculations!F4,0))</f>
        <v>0</v>
      </c>
      <c r="D112" s="230">
        <f>IF('group input'!C$28="No",0,IF(calculations!D4&gt;0,calculations!D4,0))</f>
        <v>0</v>
      </c>
      <c r="E112" s="227">
        <f>IF(D112&gt;0,'summary lookup and rates'!C$7,0)</f>
        <v>0</v>
      </c>
      <c r="F112" s="228"/>
      <c r="G112" s="229" t="str">
        <f>IF(COUNTA('group input'!E94:G94)=0,"",TRIM('group input'!E94&amp;" "&amp;'group input'!F94&amp;" "&amp;'group input'!G94))</f>
        <v/>
      </c>
      <c r="H112" s="230">
        <f>IF('group input'!C$28="No",0,IF(calculations!F29&gt;0,calculations!F29,0))</f>
        <v>0</v>
      </c>
      <c r="I112" s="230">
        <f>IF('group input'!C$28="No",0,IF(calculations!D29&gt;0,calculations!D29,0))</f>
        <v>0</v>
      </c>
      <c r="J112" s="227">
        <f>IF(I112&gt;0,'summary lookup and rates'!C$7,0)</f>
        <v>0</v>
      </c>
      <c r="K112" s="71"/>
      <c r="L112" s="71"/>
      <c r="M112" s="160"/>
      <c r="N112" s="160"/>
      <c r="O112" s="160"/>
      <c r="P112" s="160"/>
      <c r="Q112" s="160"/>
      <c r="R112" s="160"/>
      <c r="S112" s="160"/>
      <c r="T112" s="160"/>
    </row>
    <row r="113" spans="2:20" x14ac:dyDescent="0.3">
      <c r="B113" s="282" t="str">
        <f>IF(COUNTA('group input'!E70:G70)=0,"",TRIM('group input'!E70&amp;" "&amp;'group input'!F70&amp;" "&amp;'group input'!G70))</f>
        <v/>
      </c>
      <c r="C113" s="230">
        <f>IF('group input'!C$28="No",0,IF(calculations!F5&gt;0,calculations!F5,0))</f>
        <v>0</v>
      </c>
      <c r="D113" s="230">
        <f>IF('group input'!C$28="No",0,IF(calculations!D5&gt;0,calculations!D5,0))</f>
        <v>0</v>
      </c>
      <c r="E113" s="227">
        <f>IF(D113&gt;0,'summary lookup and rates'!C$7,0)</f>
        <v>0</v>
      </c>
      <c r="F113" s="228"/>
      <c r="G113" s="229" t="str">
        <f>IF(COUNTA('group input'!E95:G95)=0,"",TRIM('group input'!E95&amp;" "&amp;'group input'!F95&amp;" "&amp;'group input'!G95))</f>
        <v/>
      </c>
      <c r="H113" s="230">
        <f>IF('group input'!C$28="No",0,IF(calculations!F30&gt;0,calculations!F30,0))</f>
        <v>0</v>
      </c>
      <c r="I113" s="230">
        <f>IF('group input'!C$28="No",0,IF(calculations!D30&gt;0,calculations!D30,0))</f>
        <v>0</v>
      </c>
      <c r="J113" s="227">
        <f>IF(I113&gt;0,'summary lookup and rates'!C$7,0)</f>
        <v>0</v>
      </c>
      <c r="K113" s="71"/>
      <c r="L113" s="71"/>
      <c r="M113" s="160"/>
      <c r="N113" s="160"/>
      <c r="O113" s="160"/>
      <c r="P113" s="160"/>
      <c r="Q113" s="160"/>
      <c r="R113" s="160"/>
      <c r="S113" s="160"/>
      <c r="T113" s="160"/>
    </row>
    <row r="114" spans="2:20" x14ac:dyDescent="0.3">
      <c r="B114" s="282" t="str">
        <f>IF(COUNTA('group input'!E71:G71)=0,"",TRIM('group input'!E71&amp;" "&amp;'group input'!F71&amp;" "&amp;'group input'!G71))</f>
        <v/>
      </c>
      <c r="C114" s="230">
        <f>IF('group input'!C$28="No",0,IF(calculations!F6&gt;0,calculations!F6,0))</f>
        <v>0</v>
      </c>
      <c r="D114" s="230">
        <f>IF('group input'!C$28="No",0,IF(calculations!D6&gt;0,calculations!D6,0))</f>
        <v>0</v>
      </c>
      <c r="E114" s="227">
        <f>IF(D114&gt;0,'summary lookup and rates'!C$7,0)</f>
        <v>0</v>
      </c>
      <c r="F114" s="228"/>
      <c r="G114" s="229" t="str">
        <f>IF(COUNTA('group input'!E96:G96)=0,"",TRIM('group input'!E96&amp;" "&amp;'group input'!F96&amp;" "&amp;'group input'!G96))</f>
        <v/>
      </c>
      <c r="H114" s="230">
        <f>IF('group input'!C$28="No",0,IF(calculations!F31&gt;0,calculations!F31,0))</f>
        <v>0</v>
      </c>
      <c r="I114" s="230">
        <f>IF('group input'!C$28="No",0,IF(calculations!D31&gt;0,calculations!D31,0))</f>
        <v>0</v>
      </c>
      <c r="J114" s="227">
        <f>IF(I114&gt;0,'summary lookup and rates'!C$7,0)</f>
        <v>0</v>
      </c>
      <c r="K114" s="71"/>
      <c r="L114" s="71"/>
      <c r="M114" s="160"/>
      <c r="N114" s="160"/>
      <c r="O114" s="160"/>
      <c r="P114" s="160"/>
      <c r="Q114" s="160"/>
      <c r="R114" s="160"/>
      <c r="S114" s="160"/>
      <c r="T114" s="160"/>
    </row>
    <row r="115" spans="2:20" x14ac:dyDescent="0.3">
      <c r="B115" s="282" t="str">
        <f>IF(COUNTA('group input'!E72:G72)=0,"",TRIM('group input'!E72&amp;" "&amp;'group input'!F72&amp;" "&amp;'group input'!G72))</f>
        <v/>
      </c>
      <c r="C115" s="230">
        <f>IF('group input'!C$28="No",0,IF(calculations!F7&gt;0,calculations!F7,0))</f>
        <v>0</v>
      </c>
      <c r="D115" s="230">
        <f>IF('group input'!C$28="No",0,IF(calculations!D7&gt;0,calculations!D7,0))</f>
        <v>0</v>
      </c>
      <c r="E115" s="227">
        <f>IF(D115&gt;0,'summary lookup and rates'!C$7,0)</f>
        <v>0</v>
      </c>
      <c r="F115" s="228"/>
      <c r="G115" s="229" t="str">
        <f>IF(COUNTA('group input'!E97:G97)=0,"",TRIM('group input'!E97&amp;" "&amp;'group input'!F97&amp;" "&amp;'group input'!G97))</f>
        <v/>
      </c>
      <c r="H115" s="230">
        <f>IF('group input'!C$28="No",0,IF(calculations!F32&gt;0,calculations!F32,0))</f>
        <v>0</v>
      </c>
      <c r="I115" s="230">
        <f>IF('group input'!C$28="No",0,IF(calculations!D32&gt;0,calculations!D32,0))</f>
        <v>0</v>
      </c>
      <c r="J115" s="227">
        <f>IF(I115&gt;0,'summary lookup and rates'!C$7,0)</f>
        <v>0</v>
      </c>
      <c r="K115" s="71"/>
      <c r="L115" s="71"/>
      <c r="M115" s="160"/>
      <c r="N115" s="160"/>
      <c r="O115" s="160"/>
      <c r="P115" s="160"/>
      <c r="Q115" s="160"/>
      <c r="R115" s="160"/>
      <c r="S115" s="160"/>
      <c r="T115" s="160"/>
    </row>
    <row r="116" spans="2:20" x14ac:dyDescent="0.3">
      <c r="B116" s="282" t="str">
        <f>IF(COUNTA('group input'!E73:G73)=0,"",TRIM('group input'!E73&amp;" "&amp;'group input'!F73&amp;" "&amp;'group input'!G73))</f>
        <v/>
      </c>
      <c r="C116" s="230">
        <f>IF('group input'!C$28="No",0,IF(calculations!F8&gt;0,calculations!F8,0))</f>
        <v>0</v>
      </c>
      <c r="D116" s="230">
        <f>IF('group input'!C$28="No",0,IF(calculations!D8&gt;0,calculations!D8,0))</f>
        <v>0</v>
      </c>
      <c r="E116" s="227">
        <f>IF(D116&gt;0,'summary lookup and rates'!C$7,0)</f>
        <v>0</v>
      </c>
      <c r="F116" s="228"/>
      <c r="G116" s="229" t="str">
        <f>IF(COUNTA('group input'!E98:G98)=0,"",TRIM('group input'!E98&amp;" "&amp;'group input'!F98&amp;" "&amp;'group input'!G98))</f>
        <v/>
      </c>
      <c r="H116" s="230">
        <f>IF('group input'!C$28="No",0,IF(calculations!F33&gt;0,calculations!F33,0))</f>
        <v>0</v>
      </c>
      <c r="I116" s="230">
        <f>IF('group input'!C$28="No",0,IF(calculations!D33&gt;0,calculations!D33,0))</f>
        <v>0</v>
      </c>
      <c r="J116" s="227">
        <f>IF(I116&gt;0,'summary lookup and rates'!C$7,0)</f>
        <v>0</v>
      </c>
      <c r="K116" s="71"/>
      <c r="L116" s="71"/>
      <c r="M116" s="160"/>
      <c r="N116" s="160"/>
      <c r="O116" s="160"/>
      <c r="P116" s="160"/>
      <c r="Q116" s="160"/>
      <c r="R116" s="160"/>
      <c r="S116" s="160"/>
      <c r="T116" s="160"/>
    </row>
    <row r="117" spans="2:20" x14ac:dyDescent="0.3">
      <c r="B117" s="282" t="str">
        <f>IF(COUNTA('group input'!E74:G74)=0,"",TRIM('group input'!E74&amp;" "&amp;'group input'!F74&amp;" "&amp;'group input'!G74))</f>
        <v/>
      </c>
      <c r="C117" s="230">
        <f>IF('group input'!C$28="No",0,IF(calculations!F9&gt;0,calculations!F9,0))</f>
        <v>0</v>
      </c>
      <c r="D117" s="230">
        <f>IF('group input'!C$28="No",0,IF(calculations!D9&gt;0,calculations!D9,0))</f>
        <v>0</v>
      </c>
      <c r="E117" s="227">
        <f>IF(D117&gt;0,'summary lookup and rates'!C$7,0)</f>
        <v>0</v>
      </c>
      <c r="F117" s="228"/>
      <c r="G117" s="229" t="str">
        <f>IF(COUNTA('group input'!E99:G99)=0,"",TRIM('group input'!E99&amp;" "&amp;'group input'!F99&amp;" "&amp;'group input'!G99))</f>
        <v/>
      </c>
      <c r="H117" s="230">
        <f>IF('group input'!C$28="No",0,IF(calculations!F34&gt;0,calculations!F34,0))</f>
        <v>0</v>
      </c>
      <c r="I117" s="230">
        <f>IF('group input'!C$28="No",0,IF(calculations!D34&gt;0,calculations!D34,0))</f>
        <v>0</v>
      </c>
      <c r="J117" s="227">
        <f>IF(I117&gt;0,'summary lookup and rates'!C$7,0)</f>
        <v>0</v>
      </c>
      <c r="K117" s="71"/>
      <c r="L117" s="71"/>
      <c r="M117" s="160"/>
      <c r="N117" s="160"/>
      <c r="O117" s="160"/>
      <c r="P117" s="160"/>
      <c r="Q117" s="160"/>
      <c r="R117" s="160"/>
      <c r="S117" s="160"/>
      <c r="T117" s="160"/>
    </row>
    <row r="118" spans="2:20" x14ac:dyDescent="0.3">
      <c r="B118" s="282" t="str">
        <f>IF(COUNTA('group input'!E75:G75)=0,"",TRIM('group input'!E75&amp;" "&amp;'group input'!F75&amp;" "&amp;'group input'!G75))</f>
        <v/>
      </c>
      <c r="C118" s="230">
        <f>IF('group input'!C$28="No",0,IF(calculations!F10&gt;0,calculations!F10,0))</f>
        <v>0</v>
      </c>
      <c r="D118" s="230">
        <f>IF('group input'!C$28="No",0,IF(calculations!D10&gt;0,calculations!D10,0))</f>
        <v>0</v>
      </c>
      <c r="E118" s="227">
        <f>IF(D118&gt;0,'summary lookup and rates'!C$7,0)</f>
        <v>0</v>
      </c>
      <c r="F118" s="228"/>
      <c r="G118" s="229" t="str">
        <f>IF(COUNTA('group input'!E100:G100)=0,"",TRIM('group input'!E100&amp;" "&amp;'group input'!F100&amp;" "&amp;'group input'!G100))</f>
        <v/>
      </c>
      <c r="H118" s="230">
        <f>IF('group input'!C$28="No",0,IF(calculations!F35&gt;0,calculations!F35,0))</f>
        <v>0</v>
      </c>
      <c r="I118" s="230">
        <f>IF('group input'!C$28="No",0,IF(calculations!D35&gt;0,calculations!D35,0))</f>
        <v>0</v>
      </c>
      <c r="J118" s="227">
        <f>IF(I118&gt;0,'summary lookup and rates'!C$7,0)</f>
        <v>0</v>
      </c>
      <c r="K118" s="71"/>
      <c r="L118" s="71"/>
      <c r="M118" s="160"/>
      <c r="N118" s="160"/>
      <c r="O118" s="160"/>
      <c r="P118" s="160"/>
      <c r="Q118" s="160"/>
      <c r="R118" s="160"/>
      <c r="S118" s="160"/>
      <c r="T118" s="160"/>
    </row>
    <row r="119" spans="2:20" x14ac:dyDescent="0.3">
      <c r="B119" s="282" t="str">
        <f>IF(COUNTA('group input'!E76:G76)=0,"",TRIM('group input'!E76&amp;" "&amp;'group input'!F76&amp;" "&amp;'group input'!G76))</f>
        <v/>
      </c>
      <c r="C119" s="230">
        <f>IF('group input'!C$28="No",0,IF(calculations!F11&gt;0,calculations!F11,0))</f>
        <v>0</v>
      </c>
      <c r="D119" s="230">
        <f>IF('group input'!C$28="No",0,IF(calculations!D11&gt;0,calculations!D11,0))</f>
        <v>0</v>
      </c>
      <c r="E119" s="227">
        <f>IF(D119&gt;0,'summary lookup and rates'!C$7,0)</f>
        <v>0</v>
      </c>
      <c r="F119" s="228"/>
      <c r="G119" s="229" t="str">
        <f>IF(COUNTA('group input'!E101:G101)=0,"",TRIM('group input'!E101&amp;" "&amp;'group input'!F101&amp;" "&amp;'group input'!G101))</f>
        <v/>
      </c>
      <c r="H119" s="230">
        <f>IF('group input'!C$28="No",0,IF(calculations!F36&gt;0,calculations!F36,0))</f>
        <v>0</v>
      </c>
      <c r="I119" s="230">
        <f>IF('group input'!C$28="No",0,IF(calculations!D36&gt;0,calculations!D36,0))</f>
        <v>0</v>
      </c>
      <c r="J119" s="227">
        <f>IF(I119&gt;0,'summary lookup and rates'!C$7,0)</f>
        <v>0</v>
      </c>
      <c r="K119" s="71"/>
      <c r="L119" s="71"/>
      <c r="M119" s="160"/>
      <c r="N119" s="160"/>
      <c r="O119" s="160"/>
      <c r="P119" s="160"/>
      <c r="Q119" s="160"/>
      <c r="R119" s="160"/>
      <c r="S119" s="160"/>
      <c r="T119" s="160"/>
    </row>
    <row r="120" spans="2:20" x14ac:dyDescent="0.3">
      <c r="B120" s="282" t="str">
        <f>IF(COUNTA('group input'!E77:G77)=0,"",TRIM('group input'!E77&amp;" "&amp;'group input'!F77&amp;" "&amp;'group input'!G77))</f>
        <v/>
      </c>
      <c r="C120" s="230">
        <f>IF('group input'!C$28="No",0,IF(calculations!F12&gt;0,calculations!F12,0))</f>
        <v>0</v>
      </c>
      <c r="D120" s="230">
        <f>IF('group input'!C$28="No",0,IF(calculations!D12&gt;0,calculations!D12,0))</f>
        <v>0</v>
      </c>
      <c r="E120" s="227">
        <f>IF(D120&gt;0,'summary lookup and rates'!C$7,0)</f>
        <v>0</v>
      </c>
      <c r="F120" s="228"/>
      <c r="G120" s="229" t="str">
        <f>IF(COUNTA('group input'!E102:G102)=0,"",TRIM('group input'!E102&amp;" "&amp;'group input'!F102&amp;" "&amp;'group input'!G102))</f>
        <v/>
      </c>
      <c r="H120" s="230">
        <f>IF('group input'!C$28="No",0,IF(calculations!F37&gt;0,calculations!F37,0))</f>
        <v>0</v>
      </c>
      <c r="I120" s="230">
        <f>IF('group input'!C$28="No",0,IF(calculations!D37&gt;0,calculations!D37,0))</f>
        <v>0</v>
      </c>
      <c r="J120" s="227">
        <f>IF(I120&gt;0,'summary lookup and rates'!C$7,0)</f>
        <v>0</v>
      </c>
      <c r="K120" s="71"/>
      <c r="L120" s="71"/>
      <c r="M120" s="160"/>
      <c r="N120" s="160"/>
      <c r="O120" s="160"/>
      <c r="P120" s="160"/>
      <c r="Q120" s="160"/>
      <c r="R120" s="160"/>
      <c r="S120" s="160"/>
      <c r="T120" s="160"/>
    </row>
    <row r="121" spans="2:20" x14ac:dyDescent="0.3">
      <c r="B121" s="282" t="str">
        <f>IF(COUNTA('group input'!E78:G78)=0,"",TRIM('group input'!E78&amp;" "&amp;'group input'!F78&amp;" "&amp;'group input'!G78))</f>
        <v/>
      </c>
      <c r="C121" s="230">
        <f>IF('group input'!C$28="No",0,IF(calculations!F13&gt;0,calculations!F13,0))</f>
        <v>0</v>
      </c>
      <c r="D121" s="230">
        <f>IF('group input'!C$28="No",0,IF(calculations!D13&gt;0,calculations!D13,0))</f>
        <v>0</v>
      </c>
      <c r="E121" s="227">
        <f>IF(D121&gt;0,'summary lookup and rates'!C$7,0)</f>
        <v>0</v>
      </c>
      <c r="F121" s="228"/>
      <c r="G121" s="229" t="str">
        <f>IF(COUNTA('group input'!E103:G103)=0,"",TRIM('group input'!E103&amp;" "&amp;'group input'!F103&amp;" "&amp;'group input'!G103))</f>
        <v/>
      </c>
      <c r="H121" s="230">
        <f>IF('group input'!C$28="No",0,IF(calculations!F38&gt;0,calculations!F38,0))</f>
        <v>0</v>
      </c>
      <c r="I121" s="230">
        <f>IF('group input'!C$28="No",0,IF(calculations!D38&gt;0,calculations!D38,0))</f>
        <v>0</v>
      </c>
      <c r="J121" s="227">
        <f>IF(I121&gt;0,'summary lookup and rates'!C$7,0)</f>
        <v>0</v>
      </c>
      <c r="K121" s="71"/>
      <c r="L121" s="71"/>
      <c r="M121" s="160"/>
      <c r="N121" s="160"/>
      <c r="O121" s="160"/>
      <c r="P121" s="160"/>
      <c r="Q121" s="160"/>
      <c r="R121" s="160"/>
      <c r="S121" s="160"/>
      <c r="T121" s="160"/>
    </row>
    <row r="122" spans="2:20" x14ac:dyDescent="0.3">
      <c r="B122" s="282" t="str">
        <f>IF(COUNTA('group input'!E79:G79)=0,"",TRIM('group input'!E79&amp;" "&amp;'group input'!F79&amp;" "&amp;'group input'!G79))</f>
        <v/>
      </c>
      <c r="C122" s="230">
        <f>IF('group input'!C$28="No",0,IF(calculations!F14&gt;0,calculations!F14,0))</f>
        <v>0</v>
      </c>
      <c r="D122" s="230">
        <f>IF('group input'!C$28="No",0,IF(calculations!D14&gt;0,calculations!D14,0))</f>
        <v>0</v>
      </c>
      <c r="E122" s="227">
        <f>IF(D122&gt;0,'summary lookup and rates'!C$7,0)</f>
        <v>0</v>
      </c>
      <c r="F122" s="228"/>
      <c r="G122" s="229" t="str">
        <f>IF(COUNTA('group input'!E104:G104)=0,"",TRIM('group input'!E104&amp;" "&amp;'group input'!F104&amp;" "&amp;'group input'!G104))</f>
        <v/>
      </c>
      <c r="H122" s="230">
        <f>IF('group input'!C$28="No",0,IF(calculations!F39&gt;0,calculations!F39,0))</f>
        <v>0</v>
      </c>
      <c r="I122" s="230">
        <f>IF('group input'!C$28="No",0,IF(calculations!D39&gt;0,calculations!D39,0))</f>
        <v>0</v>
      </c>
      <c r="J122" s="227">
        <f>IF(I122&gt;0,'summary lookup and rates'!C$7,0)</f>
        <v>0</v>
      </c>
      <c r="K122" s="71"/>
      <c r="L122" s="71"/>
      <c r="M122" s="160"/>
      <c r="N122" s="160"/>
      <c r="O122" s="160"/>
      <c r="P122" s="160"/>
      <c r="Q122" s="160"/>
      <c r="R122" s="160"/>
      <c r="S122" s="160"/>
      <c r="T122" s="160"/>
    </row>
    <row r="123" spans="2:20" x14ac:dyDescent="0.3">
      <c r="B123" s="282" t="str">
        <f>IF(COUNTA('group input'!E80:G80)=0,"",TRIM('group input'!E80&amp;" "&amp;'group input'!F80&amp;" "&amp;'group input'!G80))</f>
        <v/>
      </c>
      <c r="C123" s="230">
        <f>IF('group input'!C$28="No",0,IF(calculations!F15&gt;0,calculations!F15,0))</f>
        <v>0</v>
      </c>
      <c r="D123" s="230">
        <f>IF('group input'!C$28="No",0,IF(calculations!D15&gt;0,calculations!D15,0))</f>
        <v>0</v>
      </c>
      <c r="E123" s="227">
        <f>IF(D123&gt;0,'summary lookup and rates'!C$7,0)</f>
        <v>0</v>
      </c>
      <c r="F123" s="228"/>
      <c r="G123" s="229" t="str">
        <f>IF(COUNTA('group input'!E105:G105)=0,"",TRIM('group input'!E105&amp;" "&amp;'group input'!F105&amp;" "&amp;'group input'!G105))</f>
        <v/>
      </c>
      <c r="H123" s="230">
        <f>IF('group input'!C$28="No",0,IF(calculations!F40&gt;0,calculations!F40,0))</f>
        <v>0</v>
      </c>
      <c r="I123" s="230">
        <f>IF('group input'!C$28="No",0,IF(calculations!D40&gt;0,calculations!D40,0))</f>
        <v>0</v>
      </c>
      <c r="J123" s="227">
        <f>IF(I123&gt;0,'summary lookup and rates'!C$7,0)</f>
        <v>0</v>
      </c>
      <c r="K123" s="71"/>
      <c r="L123" s="71"/>
      <c r="M123" s="160"/>
      <c r="N123" s="160"/>
      <c r="O123" s="160"/>
      <c r="P123" s="160"/>
      <c r="Q123" s="160"/>
      <c r="R123" s="160"/>
      <c r="S123" s="160"/>
      <c r="T123" s="160"/>
    </row>
    <row r="124" spans="2:20" x14ac:dyDescent="0.3">
      <c r="B124" s="282" t="str">
        <f>IF(COUNTA('group input'!E81:G81)=0,"",TRIM('group input'!E81&amp;" "&amp;'group input'!F81&amp;" "&amp;'group input'!G81))</f>
        <v/>
      </c>
      <c r="C124" s="230">
        <f>IF('group input'!C$28="No",0,IF(calculations!F16&gt;0,calculations!F16,0))</f>
        <v>0</v>
      </c>
      <c r="D124" s="230">
        <f>IF('group input'!C$28="No",0,IF(calculations!D16&gt;0,calculations!D16,0))</f>
        <v>0</v>
      </c>
      <c r="E124" s="227">
        <f>IF(D124&gt;0,'summary lookup and rates'!C$7,0)</f>
        <v>0</v>
      </c>
      <c r="F124" s="228"/>
      <c r="G124" s="229" t="str">
        <f>IF(COUNTA('group input'!E106:G106)=0,"",TRIM('group input'!E106&amp;" "&amp;'group input'!F106&amp;" "&amp;'group input'!G106))</f>
        <v/>
      </c>
      <c r="H124" s="230">
        <f>IF('group input'!C$28="No",0,IF(calculations!F41&gt;0,calculations!F41,0))</f>
        <v>0</v>
      </c>
      <c r="I124" s="230">
        <f>IF('group input'!C$28="No",0,IF(calculations!D41&gt;0,calculations!D41,0))</f>
        <v>0</v>
      </c>
      <c r="J124" s="227">
        <f>IF(I124&gt;0,'summary lookup and rates'!C$7,0)</f>
        <v>0</v>
      </c>
      <c r="K124" s="71"/>
      <c r="L124" s="71"/>
      <c r="M124" s="160"/>
      <c r="N124" s="160"/>
      <c r="O124" s="160"/>
      <c r="P124" s="160"/>
      <c r="Q124" s="160"/>
      <c r="R124" s="160"/>
      <c r="S124" s="160"/>
      <c r="T124" s="160"/>
    </row>
    <row r="125" spans="2:20" x14ac:dyDescent="0.3">
      <c r="B125" s="282" t="str">
        <f>IF(COUNTA('group input'!E82:G82)=0,"",TRIM('group input'!E82&amp;" "&amp;'group input'!F82&amp;" "&amp;'group input'!G82))</f>
        <v/>
      </c>
      <c r="C125" s="230">
        <f>IF('group input'!C$28="No",0,IF(calculations!F17&gt;0,calculations!F17,0))</f>
        <v>0</v>
      </c>
      <c r="D125" s="230">
        <f>IF('group input'!C$28="No",0,IF(calculations!D17&gt;0,calculations!D17,0))</f>
        <v>0</v>
      </c>
      <c r="E125" s="227">
        <f>IF(D125&gt;0,'summary lookup and rates'!C$7,0)</f>
        <v>0</v>
      </c>
      <c r="F125" s="228"/>
      <c r="G125" s="229" t="str">
        <f>IF(COUNTA('group input'!E107:G107)=0,"",TRIM('group input'!E107&amp;" "&amp;'group input'!F107&amp;" "&amp;'group input'!G107))</f>
        <v/>
      </c>
      <c r="H125" s="230">
        <f>IF('group input'!C$28="No",0,IF(calculations!F42&gt;0,calculations!F42,0))</f>
        <v>0</v>
      </c>
      <c r="I125" s="230">
        <f>IF('group input'!C$28="No",0,IF(calculations!D42&gt;0,calculations!D42,0))</f>
        <v>0</v>
      </c>
      <c r="J125" s="227">
        <f>IF(I125&gt;0,'summary lookup and rates'!C$7,0)</f>
        <v>0</v>
      </c>
      <c r="K125" s="71"/>
      <c r="L125" s="71"/>
      <c r="M125" s="160"/>
      <c r="N125" s="160"/>
      <c r="O125" s="160"/>
      <c r="P125" s="160"/>
      <c r="Q125" s="160"/>
      <c r="R125" s="160"/>
      <c r="S125" s="160"/>
      <c r="T125" s="160"/>
    </row>
    <row r="126" spans="2:20" x14ac:dyDescent="0.3">
      <c r="B126" s="282" t="str">
        <f>IF(COUNTA('group input'!E83:G83)=0,"",TRIM('group input'!E83&amp;" "&amp;'group input'!F83&amp;" "&amp;'group input'!G83))</f>
        <v/>
      </c>
      <c r="C126" s="230">
        <f>IF('group input'!C$28="No",0,IF(calculations!F18&gt;0,calculations!F18,0))</f>
        <v>0</v>
      </c>
      <c r="D126" s="230">
        <f>IF('group input'!C$28="No",0,IF(calculations!D18&gt;0,calculations!D18,0))</f>
        <v>0</v>
      </c>
      <c r="E126" s="227">
        <f>IF(D126&gt;0,'summary lookup and rates'!C$7,0)</f>
        <v>0</v>
      </c>
      <c r="F126" s="228"/>
      <c r="G126" s="229" t="str">
        <f>IF(COUNTA('group input'!E108:G108)=0,"",TRIM('group input'!E108&amp;" "&amp;'group input'!F108&amp;" "&amp;'group input'!G108))</f>
        <v/>
      </c>
      <c r="H126" s="230">
        <f>IF('group input'!C$28="No",0,IF(calculations!F43&gt;0,calculations!F43,0))</f>
        <v>0</v>
      </c>
      <c r="I126" s="230">
        <f>IF('group input'!C$28="No",0,IF(calculations!D43&gt;0,calculations!D43,0))</f>
        <v>0</v>
      </c>
      <c r="J126" s="227">
        <f>IF(I126&gt;0,'summary lookup and rates'!C$7,0)</f>
        <v>0</v>
      </c>
      <c r="K126" s="71"/>
      <c r="L126" s="71"/>
      <c r="M126" s="160"/>
      <c r="N126" s="160"/>
      <c r="O126" s="160"/>
      <c r="P126" s="160"/>
      <c r="Q126" s="160"/>
      <c r="R126" s="160"/>
      <c r="S126" s="160"/>
      <c r="T126" s="160"/>
    </row>
    <row r="127" spans="2:20" x14ac:dyDescent="0.3">
      <c r="B127" s="282" t="str">
        <f>IF(COUNTA('group input'!E84:G84)=0,"",TRIM('group input'!E84&amp;" "&amp;'group input'!F84&amp;" "&amp;'group input'!G84))</f>
        <v/>
      </c>
      <c r="C127" s="230">
        <f>IF('group input'!C$28="No",0,IF(calculations!F19&gt;0,calculations!F19,0))</f>
        <v>0</v>
      </c>
      <c r="D127" s="230">
        <f>IF('group input'!C$28="No",0,IF(calculations!D19&gt;0,calculations!D19,0))</f>
        <v>0</v>
      </c>
      <c r="E127" s="227">
        <f>IF(D127&gt;0,'summary lookup and rates'!C$7,0)</f>
        <v>0</v>
      </c>
      <c r="F127" s="228"/>
      <c r="G127" s="229" t="str">
        <f>IF(COUNTA('group input'!E109:G109)=0,"",TRIM('group input'!E109&amp;" "&amp;'group input'!F109&amp;" "&amp;'group input'!G109))</f>
        <v/>
      </c>
      <c r="H127" s="230">
        <f>IF('group input'!C$28="No",0,IF(calculations!F44&gt;0,calculations!F44,0))</f>
        <v>0</v>
      </c>
      <c r="I127" s="230">
        <f>IF('group input'!C$28="No",0,IF(calculations!D44&gt;0,calculations!D44,0))</f>
        <v>0</v>
      </c>
      <c r="J127" s="227">
        <f>IF(I127&gt;0,'summary lookup and rates'!C$7,0)</f>
        <v>0</v>
      </c>
      <c r="K127" s="71"/>
      <c r="L127" s="71"/>
      <c r="M127" s="160"/>
      <c r="N127" s="160"/>
      <c r="O127" s="160"/>
      <c r="P127" s="160"/>
      <c r="Q127" s="160"/>
      <c r="R127" s="160"/>
      <c r="S127" s="160"/>
      <c r="T127" s="160"/>
    </row>
    <row r="128" spans="2:20" x14ac:dyDescent="0.3">
      <c r="B128" s="282" t="str">
        <f>IF(COUNTA('group input'!E85:G85)=0,"",TRIM('group input'!E85&amp;" "&amp;'group input'!F85&amp;" "&amp;'group input'!G85))</f>
        <v/>
      </c>
      <c r="C128" s="230">
        <f>IF('group input'!C$28="No",0,IF(calculations!F20&gt;0,calculations!F20,0))</f>
        <v>0</v>
      </c>
      <c r="D128" s="230">
        <f>IF('group input'!C$28="No",0,IF(calculations!D20&gt;0,calculations!D20,0))</f>
        <v>0</v>
      </c>
      <c r="E128" s="227">
        <f>IF(D128&gt;0,'summary lookup and rates'!C$7,0)</f>
        <v>0</v>
      </c>
      <c r="F128" s="228"/>
      <c r="G128" s="229" t="str">
        <f>IF(COUNTA('group input'!E110:G110)=0,"",TRIM('group input'!E110&amp;" "&amp;'group input'!F110&amp;" "&amp;'group input'!G110))</f>
        <v/>
      </c>
      <c r="H128" s="230">
        <f>IF('group input'!C$28="No",0,IF(calculations!F45&gt;0,calculations!F45,0))</f>
        <v>0</v>
      </c>
      <c r="I128" s="230">
        <f>IF('group input'!C$28="No",0,IF(calculations!D45&gt;0,calculations!D45,0))</f>
        <v>0</v>
      </c>
      <c r="J128" s="227">
        <f>IF(I128&gt;0,'summary lookup and rates'!C$7,0)</f>
        <v>0</v>
      </c>
      <c r="K128" s="71"/>
      <c r="L128" s="71"/>
      <c r="M128" s="160"/>
      <c r="N128" s="160"/>
      <c r="O128" s="160"/>
      <c r="P128" s="160"/>
      <c r="Q128" s="160"/>
      <c r="R128" s="160"/>
      <c r="S128" s="160"/>
      <c r="T128" s="160"/>
    </row>
    <row r="129" spans="2:20" x14ac:dyDescent="0.3">
      <c r="B129" s="282" t="str">
        <f>IF(COUNTA('group input'!E86:G86)=0,"",TRIM('group input'!E86&amp;" "&amp;'group input'!F86&amp;" "&amp;'group input'!G86))</f>
        <v/>
      </c>
      <c r="C129" s="230">
        <f>IF('group input'!C$28="No",0,IF(calculations!F21&gt;0,calculations!F21,0))</f>
        <v>0</v>
      </c>
      <c r="D129" s="230">
        <f>IF('group input'!C$28="No",0,IF(calculations!D21&gt;0,calculations!D21,0))</f>
        <v>0</v>
      </c>
      <c r="E129" s="227">
        <f>IF(D129&gt;0,'summary lookup and rates'!C$7,0)</f>
        <v>0</v>
      </c>
      <c r="F129" s="228"/>
      <c r="G129" s="229" t="str">
        <f>IF(COUNTA('group input'!E111:G111)=0,"",TRIM('group input'!E111&amp;" "&amp;'group input'!F111&amp;" "&amp;'group input'!G111))</f>
        <v/>
      </c>
      <c r="H129" s="230">
        <f>IF('group input'!C$28="No",0,IF(calculations!F46&gt;0,calculations!F46,0))</f>
        <v>0</v>
      </c>
      <c r="I129" s="230">
        <f>IF('group input'!C$28="No",0,IF(calculations!D46&gt;0,calculations!D46,0))</f>
        <v>0</v>
      </c>
      <c r="J129" s="227">
        <f>IF(I129&gt;0,'summary lookup and rates'!C$7,0)</f>
        <v>0</v>
      </c>
      <c r="K129" s="71"/>
      <c r="L129" s="71"/>
      <c r="M129" s="160"/>
      <c r="N129" s="160"/>
      <c r="O129" s="160"/>
      <c r="P129" s="160"/>
      <c r="Q129" s="160"/>
      <c r="R129" s="160"/>
      <c r="S129" s="160"/>
      <c r="T129" s="160"/>
    </row>
    <row r="130" spans="2:20" x14ac:dyDescent="0.3">
      <c r="B130" s="282" t="str">
        <f>IF(COUNTA('group input'!E87:G87)=0,"",TRIM('group input'!E87&amp;" "&amp;'group input'!F87&amp;" "&amp;'group input'!G87))</f>
        <v/>
      </c>
      <c r="C130" s="230">
        <f>IF('group input'!C$28="No",0,IF(calculations!F22&gt;0,calculations!F22,0))</f>
        <v>0</v>
      </c>
      <c r="D130" s="230">
        <f>IF('group input'!C$28="No",0,IF(calculations!D22&gt;0,calculations!D22,0))</f>
        <v>0</v>
      </c>
      <c r="E130" s="227">
        <f>IF(D130&gt;0,'summary lookup and rates'!C$7,0)</f>
        <v>0</v>
      </c>
      <c r="F130" s="228"/>
      <c r="G130" s="229" t="str">
        <f>IF(COUNTA('group input'!E112:G112)=0,"",TRIM('group input'!E112&amp;" "&amp;'group input'!F112&amp;" "&amp;'group input'!G112))</f>
        <v/>
      </c>
      <c r="H130" s="230">
        <f>IF('group input'!C$28="No",0,IF(calculations!F47&gt;0,calculations!F47,0))</f>
        <v>0</v>
      </c>
      <c r="I130" s="230">
        <f>IF('group input'!C$28="No",0,IF(calculations!D47&gt;0,calculations!D47,0))</f>
        <v>0</v>
      </c>
      <c r="J130" s="227">
        <f>IF(I130&gt;0,'summary lookup and rates'!C$7,0)</f>
        <v>0</v>
      </c>
      <c r="K130" s="71"/>
      <c r="L130" s="71"/>
      <c r="M130" s="160"/>
      <c r="N130" s="160"/>
      <c r="O130" s="160"/>
      <c r="P130" s="160"/>
      <c r="Q130" s="160"/>
      <c r="R130" s="160"/>
      <c r="S130" s="160"/>
      <c r="T130" s="160"/>
    </row>
    <row r="131" spans="2:20" x14ac:dyDescent="0.3">
      <c r="B131" s="282" t="str">
        <f>IF(COUNTA('group input'!E88:G88)=0,"",TRIM('group input'!E88&amp;" "&amp;'group input'!F88&amp;" "&amp;'group input'!G88))</f>
        <v/>
      </c>
      <c r="C131" s="230">
        <f>IF('group input'!C$28="No",0,IF(calculations!F23&gt;0,calculations!F23,0))</f>
        <v>0</v>
      </c>
      <c r="D131" s="230">
        <f>IF('group input'!C$28="No",0,IF(calculations!D23&gt;0,calculations!D23,0))</f>
        <v>0</v>
      </c>
      <c r="E131" s="227">
        <f>IF(D131&gt;0,'summary lookup and rates'!C$7,0)</f>
        <v>0</v>
      </c>
      <c r="F131" s="228"/>
      <c r="G131" s="229" t="str">
        <f>IF(COUNTA('group input'!E113:G113)=0,"",TRIM('group input'!E113&amp;" "&amp;'group input'!F113&amp;" "&amp;'group input'!G113))</f>
        <v/>
      </c>
      <c r="H131" s="230">
        <f>IF('group input'!C$28="No",0,IF(calculations!F48&gt;0,calculations!F48,0))</f>
        <v>0</v>
      </c>
      <c r="I131" s="230">
        <f>IF('group input'!C$28="No",0,IF(calculations!D48&gt;0,calculations!D48,0))</f>
        <v>0</v>
      </c>
      <c r="J131" s="227">
        <f>IF(I131&gt;0,'summary lookup and rates'!C$7,0)</f>
        <v>0</v>
      </c>
      <c r="K131" s="71"/>
      <c r="L131" s="71"/>
      <c r="M131" s="160"/>
      <c r="N131" s="160"/>
      <c r="O131" s="160"/>
      <c r="P131" s="160"/>
      <c r="Q131" s="160"/>
      <c r="R131" s="160"/>
      <c r="S131" s="160"/>
      <c r="T131" s="160"/>
    </row>
    <row r="132" spans="2:20" x14ac:dyDescent="0.3">
      <c r="B132" s="282" t="str">
        <f>IF(COUNTA('group input'!E89:G89)=0,"",TRIM('group input'!E89&amp;" "&amp;'group input'!F89&amp;" "&amp;'group input'!G89))</f>
        <v/>
      </c>
      <c r="C132" s="230">
        <f>IF('group input'!C$28="No",0,IF(calculations!F24&gt;0,calculations!F24,0))</f>
        <v>0</v>
      </c>
      <c r="D132" s="230">
        <f>IF('group input'!C$28="No",0,IF(calculations!D24&gt;0,calculations!D24,0))</f>
        <v>0</v>
      </c>
      <c r="E132" s="227">
        <f>IF(D132&gt;0,'summary lookup and rates'!C$7,0)</f>
        <v>0</v>
      </c>
      <c r="F132" s="228"/>
      <c r="G132" s="229" t="str">
        <f>IF(COUNTA('group input'!E114:G114)=0,"",TRIM('group input'!E114&amp;" "&amp;'group input'!F114&amp;" "&amp;'group input'!G114))</f>
        <v/>
      </c>
      <c r="H132" s="230">
        <f>IF('group input'!C$28="No",0,IF(calculations!F49&gt;0,calculations!F49,0))</f>
        <v>0</v>
      </c>
      <c r="I132" s="230">
        <f>IF('group input'!C$28="No",0,IF(calculations!D49&gt;0,calculations!D49,0))</f>
        <v>0</v>
      </c>
      <c r="J132" s="227">
        <f>IF(I132&gt;0,'summary lookup and rates'!C$7,0)</f>
        <v>0</v>
      </c>
      <c r="K132" s="71"/>
      <c r="L132" s="71"/>
      <c r="M132" s="160"/>
      <c r="N132" s="160"/>
      <c r="O132" s="160"/>
      <c r="P132" s="160"/>
      <c r="Q132" s="160"/>
      <c r="R132" s="160"/>
      <c r="S132" s="160"/>
      <c r="T132" s="160"/>
    </row>
    <row r="133" spans="2:20" x14ac:dyDescent="0.3">
      <c r="B133" s="282" t="str">
        <f>IF(COUNTA('group input'!E90:G90)=0,"",TRIM('group input'!E90&amp;" "&amp;'group input'!F90&amp;" "&amp;'group input'!G90))</f>
        <v/>
      </c>
      <c r="C133" s="230">
        <f>IF('group input'!C$28="No",0,IF(calculations!F25&gt;0,calculations!F25,0))</f>
        <v>0</v>
      </c>
      <c r="D133" s="230">
        <f>IF('group input'!C$28="No",0,IF(calculations!D25&gt;0,calculations!D25,0))</f>
        <v>0</v>
      </c>
      <c r="E133" s="227">
        <f>IF(D133&gt;0,'summary lookup and rates'!C$7,0)</f>
        <v>0</v>
      </c>
      <c r="F133" s="228"/>
      <c r="G133" s="229" t="str">
        <f>IF(COUNTA('group input'!E115:G115)=0,"",TRIM('group input'!E115&amp;" "&amp;'group input'!F115&amp;" "&amp;'group input'!G115))</f>
        <v/>
      </c>
      <c r="H133" s="230">
        <f>IF('group input'!C$28="No",0,IF(calculations!F50&gt;0,calculations!F50,0))</f>
        <v>0</v>
      </c>
      <c r="I133" s="230">
        <f>IF('group input'!C$28="No",0,IF(calculations!D50&gt;0,calculations!D50,0))</f>
        <v>0</v>
      </c>
      <c r="J133" s="227">
        <f>IF(I133&gt;0,'summary lookup and rates'!C$7,0)</f>
        <v>0</v>
      </c>
      <c r="K133" s="71"/>
      <c r="L133" s="71"/>
      <c r="M133" s="160"/>
      <c r="N133" s="160"/>
      <c r="O133" s="160"/>
      <c r="P133" s="160"/>
      <c r="Q133" s="160"/>
      <c r="R133" s="160"/>
      <c r="S133" s="160"/>
      <c r="T133" s="160"/>
    </row>
    <row r="134" spans="2:20" x14ac:dyDescent="0.3">
      <c r="B134" s="282" t="str">
        <f>IF(COUNTA('group input'!E91:G91)=0,"",TRIM('group input'!E91&amp;" "&amp;'group input'!F91&amp;" "&amp;'group input'!G91))</f>
        <v/>
      </c>
      <c r="C134" s="230">
        <f>IF('group input'!C$28="No",0,IF(calculations!F26&gt;0,calculations!F26,0))</f>
        <v>0</v>
      </c>
      <c r="D134" s="230">
        <f>IF('group input'!C$28="No",0,IF(calculations!D26&gt;0,calculations!D26,0))</f>
        <v>0</v>
      </c>
      <c r="E134" s="227">
        <f>IF(D134&gt;0,'summary lookup and rates'!C$7,0)</f>
        <v>0</v>
      </c>
      <c r="F134" s="228"/>
      <c r="G134" s="229" t="str">
        <f>IF(COUNTA('group input'!E116:G116)=0,"",TRIM('group input'!E116&amp;" "&amp;'group input'!F116&amp;" "&amp;'group input'!G116))</f>
        <v/>
      </c>
      <c r="H134" s="230">
        <f>IF('group input'!C$28="No",0,IF(calculations!F51&gt;0,calculations!F51,0))</f>
        <v>0</v>
      </c>
      <c r="I134" s="230">
        <f>IF('group input'!C$28="No",0,IF(calculations!D51&gt;0,calculations!D51,0))</f>
        <v>0</v>
      </c>
      <c r="J134" s="227">
        <f>IF(I134&gt;0,'summary lookup and rates'!C$7,0)</f>
        <v>0</v>
      </c>
      <c r="K134" s="71"/>
      <c r="L134" s="71"/>
      <c r="M134" s="160"/>
      <c r="N134" s="160"/>
      <c r="O134" s="160"/>
      <c r="P134" s="160"/>
      <c r="Q134" s="160"/>
      <c r="R134" s="160"/>
      <c r="S134" s="160"/>
      <c r="T134" s="160"/>
    </row>
    <row r="135" spans="2:20" x14ac:dyDescent="0.3">
      <c r="B135" s="282" t="str">
        <f>IF(COUNTA('group input'!E92:G92)=0,"",TRIM('group input'!E92&amp;" "&amp;'group input'!F92&amp;" "&amp;'group input'!G92))</f>
        <v/>
      </c>
      <c r="C135" s="230">
        <f>IF('group input'!C$28="No",0,IF(calculations!F27&gt;0,calculations!F27,0))</f>
        <v>0</v>
      </c>
      <c r="D135" s="230">
        <f>IF('group input'!C$28="No",0,IF(calculations!D27&gt;0,calculations!D27,0))</f>
        <v>0</v>
      </c>
      <c r="E135" s="227">
        <f>IF(D135&gt;0,'summary lookup and rates'!C$7,0)</f>
        <v>0</v>
      </c>
      <c r="F135" s="228"/>
      <c r="G135" s="229" t="str">
        <f>IF(COUNTA('group input'!E117:G117)=0,"",TRIM('group input'!E117&amp;" "&amp;'group input'!F117&amp;" "&amp;'group input'!G117))</f>
        <v/>
      </c>
      <c r="H135" s="230">
        <f>IF('group input'!C$28="No",0,IF(calculations!F52&gt;0,calculations!F52,0))</f>
        <v>0</v>
      </c>
      <c r="I135" s="230">
        <f>IF('group input'!C$28="No",0,IF(calculations!D52&gt;0,calculations!D52,0))</f>
        <v>0</v>
      </c>
      <c r="J135" s="227">
        <f>IF(I135&gt;0,'summary lookup and rates'!C$7,0)</f>
        <v>0</v>
      </c>
      <c r="K135" s="71"/>
      <c r="L135" s="71"/>
      <c r="M135" s="160"/>
      <c r="N135" s="160"/>
      <c r="O135" s="160"/>
      <c r="P135" s="160"/>
      <c r="Q135" s="160"/>
      <c r="R135" s="160"/>
      <c r="S135" s="160"/>
      <c r="T135" s="160"/>
    </row>
    <row r="136" spans="2:20" x14ac:dyDescent="0.3">
      <c r="B136" s="222"/>
      <c r="C136" s="225"/>
      <c r="D136" s="225"/>
      <c r="E136" s="225"/>
      <c r="F136" s="225"/>
      <c r="K136" s="71"/>
      <c r="L136" s="71"/>
      <c r="M136" s="160"/>
      <c r="N136" s="160"/>
      <c r="O136" s="160"/>
      <c r="P136" s="160"/>
      <c r="Q136" s="160"/>
      <c r="R136" s="160"/>
      <c r="S136" s="160"/>
    </row>
    <row r="137" spans="2:20" x14ac:dyDescent="0.3">
      <c r="B137" s="71"/>
      <c r="C137" s="160"/>
      <c r="D137" s="160"/>
      <c r="E137" s="160"/>
      <c r="F137" s="160"/>
      <c r="G137" s="160"/>
      <c r="H137" s="160"/>
      <c r="I137" s="160"/>
      <c r="J137" s="160"/>
      <c r="K137" s="71"/>
      <c r="L137" s="71"/>
      <c r="M137" s="160"/>
      <c r="N137" s="160"/>
      <c r="O137" s="160"/>
      <c r="P137" s="160"/>
      <c r="Q137" s="160"/>
      <c r="R137" s="160"/>
      <c r="S137" s="160"/>
    </row>
    <row r="138" spans="2:20" ht="15" thickBot="1" x14ac:dyDescent="0.35">
      <c r="B138" s="71"/>
      <c r="C138" s="160"/>
      <c r="D138" s="160"/>
      <c r="E138" s="240"/>
      <c r="F138" s="233" t="s">
        <v>106</v>
      </c>
      <c r="G138" s="234"/>
      <c r="H138" s="235">
        <f>SUM(E111:E135,J111:J135)</f>
        <v>0</v>
      </c>
      <c r="J138" s="225"/>
      <c r="K138" s="71"/>
      <c r="L138" s="71"/>
      <c r="M138" s="160"/>
      <c r="N138" s="160"/>
      <c r="O138" s="160"/>
      <c r="P138" s="160"/>
      <c r="Q138" s="160"/>
      <c r="R138" s="160"/>
      <c r="S138" s="160"/>
    </row>
    <row r="139" spans="2:20" ht="15" thickTop="1" x14ac:dyDescent="0.3">
      <c r="B139" s="71"/>
      <c r="C139" s="160"/>
      <c r="D139" s="160"/>
      <c r="E139" s="160"/>
      <c r="F139" s="160"/>
      <c r="G139" s="160"/>
      <c r="H139" s="160"/>
      <c r="I139" s="160"/>
      <c r="J139" s="160"/>
      <c r="K139" s="71"/>
      <c r="L139" s="71"/>
      <c r="M139" s="160"/>
      <c r="N139" s="160"/>
      <c r="O139" s="160"/>
      <c r="P139" s="160"/>
      <c r="Q139" s="160"/>
      <c r="R139" s="160"/>
      <c r="S139" s="160"/>
    </row>
    <row r="140" spans="2:20" x14ac:dyDescent="0.3">
      <c r="B140" s="71"/>
      <c r="C140" s="160"/>
      <c r="D140" s="160"/>
      <c r="E140" s="160"/>
      <c r="F140" s="160"/>
      <c r="G140" s="160"/>
      <c r="H140" s="160"/>
      <c r="I140" s="160"/>
      <c r="J140" s="160"/>
      <c r="K140" s="71"/>
      <c r="L140" s="71"/>
      <c r="M140" s="160"/>
      <c r="N140" s="160"/>
      <c r="O140" s="160"/>
      <c r="P140" s="160"/>
      <c r="Q140" s="160"/>
      <c r="R140" s="160"/>
      <c r="S140" s="160"/>
    </row>
    <row r="141" spans="2:20" x14ac:dyDescent="0.3">
      <c r="B141" s="122" t="s">
        <v>107</v>
      </c>
      <c r="C141" s="185"/>
      <c r="D141" s="185"/>
      <c r="E141" s="185"/>
      <c r="F141" s="185"/>
      <c r="G141" s="174"/>
      <c r="H141" s="174"/>
      <c r="I141" s="174"/>
      <c r="J141" s="174"/>
      <c r="K141" s="95"/>
      <c r="L141" s="95"/>
      <c r="N141" s="183"/>
      <c r="O141" s="183"/>
      <c r="P141" s="183"/>
      <c r="Q141" s="183"/>
      <c r="R141" s="183"/>
      <c r="S141" s="183"/>
    </row>
    <row r="142" spans="2:20" x14ac:dyDescent="0.3">
      <c r="B142" s="71" t="s">
        <v>108</v>
      </c>
      <c r="C142" s="160"/>
      <c r="D142" s="160"/>
      <c r="E142" s="160"/>
      <c r="F142" s="160"/>
      <c r="G142" s="160"/>
      <c r="H142" s="160"/>
      <c r="I142" s="160"/>
      <c r="J142" s="160"/>
      <c r="K142" s="71"/>
      <c r="L142" s="71"/>
      <c r="N142" s="160"/>
      <c r="O142" s="160"/>
      <c r="P142" s="160"/>
      <c r="Q142" s="160"/>
      <c r="R142" s="160"/>
      <c r="S142" s="160"/>
    </row>
    <row r="143" spans="2:20" x14ac:dyDescent="0.3">
      <c r="C143" s="160"/>
      <c r="D143" s="160"/>
      <c r="E143" s="160"/>
      <c r="F143" s="160"/>
      <c r="G143" s="160"/>
      <c r="H143" s="160"/>
      <c r="I143" s="160"/>
      <c r="J143" s="160"/>
      <c r="K143" s="71"/>
      <c r="L143" s="71"/>
      <c r="N143" s="160"/>
      <c r="O143" s="160"/>
      <c r="P143" s="160"/>
      <c r="Q143" s="160"/>
      <c r="R143" s="160"/>
      <c r="S143" s="160"/>
    </row>
    <row r="144" spans="2:20" x14ac:dyDescent="0.3">
      <c r="B144" s="258" t="s">
        <v>91</v>
      </c>
      <c r="C144" s="258" t="s">
        <v>92</v>
      </c>
      <c r="D144" s="258" t="s">
        <v>93</v>
      </c>
      <c r="E144" s="258" t="s">
        <v>109</v>
      </c>
      <c r="F144" s="258" t="s">
        <v>110</v>
      </c>
      <c r="G144" s="205"/>
      <c r="H144" s="258" t="s">
        <v>91</v>
      </c>
      <c r="I144" s="258" t="s">
        <v>92</v>
      </c>
      <c r="J144" s="258" t="s">
        <v>93</v>
      </c>
      <c r="K144" s="258" t="s">
        <v>109</v>
      </c>
      <c r="L144" s="258" t="s">
        <v>110</v>
      </c>
      <c r="N144" s="160"/>
      <c r="O144" s="160"/>
      <c r="P144" s="160"/>
      <c r="Q144" s="160"/>
      <c r="R144" s="160"/>
      <c r="S144" s="160"/>
    </row>
    <row r="145" spans="2:19" x14ac:dyDescent="0.3">
      <c r="B145" s="200">
        <f>IF('group input'!C$33="None",0,IF(calculations!F3&gt;0,calculations!F3,0))</f>
        <v>0</v>
      </c>
      <c r="C145" s="201">
        <f>IF('group input'!C$33="None",0,IF(calculations!D3&gt;0,calculations!D3,0))</f>
        <v>0</v>
      </c>
      <c r="D145" s="255">
        <f>IF(calculations!K3+calculations!M3&gt;0,calculations!K3+calculations!M3,0)</f>
        <v>0</v>
      </c>
      <c r="E145" s="256">
        <f>IF(AND(B145&gt;0,'group input'!C$33&lt;&gt;"None"),VLOOKUP('group input'!C$33,STD_Rates_lookup,2,FALSE),0)</f>
        <v>0</v>
      </c>
      <c r="F145" s="257">
        <f>IF(calculations!L3&gt;0,calculations!L3,calculations!N3)</f>
        <v>0</v>
      </c>
      <c r="G145" s="205"/>
      <c r="H145" s="200">
        <f>IF('group input'!C$33="None",0,IF(calculations!F28&gt;0,calculations!F28,0))</f>
        <v>0</v>
      </c>
      <c r="I145" s="201">
        <f>IF('group input'!C$33="None",0,IF(calculations!D28&gt;0,calculations!D28,0))</f>
        <v>0</v>
      </c>
      <c r="J145" s="255">
        <f>IF(calculations!K28+calculations!M28&gt;0,calculations!K28+calculations!M28,0)</f>
        <v>0</v>
      </c>
      <c r="K145" s="256">
        <f>IF(AND(H145&gt;0,'group input'!C$33&lt;&gt;"None"),VLOOKUP('group input'!C$33,STD_Rates_lookup,2,FALSE),0)</f>
        <v>0</v>
      </c>
      <c r="L145" s="257">
        <f>IF(calculations!L28&gt;0,calculations!L28,calculations!N28)</f>
        <v>0</v>
      </c>
      <c r="N145" s="160"/>
      <c r="O145" s="160"/>
      <c r="P145" s="160"/>
      <c r="Q145" s="160"/>
      <c r="R145" s="160"/>
      <c r="S145" s="160"/>
    </row>
    <row r="146" spans="2:19" x14ac:dyDescent="0.3">
      <c r="B146" s="211">
        <f>IF('group input'!C$33="None",0,IF(calculations!F4&gt;0,calculations!F4,0))</f>
        <v>0</v>
      </c>
      <c r="C146" s="212">
        <f>IF('group input'!C$33="None",0,IF(calculations!D4&gt;0,calculations!D4,0))</f>
        <v>0</v>
      </c>
      <c r="D146" s="231">
        <f>IF(calculations!K4+calculations!M4&gt;0,calculations!K4+calculations!M4,0)</f>
        <v>0</v>
      </c>
      <c r="E146" s="232">
        <f>IF(AND(B146&gt;0,'group input'!C$33&lt;&gt;"None"),VLOOKUP('group input'!C$33,STD_Rates_lookup,2,FALSE),0)</f>
        <v>0</v>
      </c>
      <c r="F146" s="217">
        <f>IF(calculations!L4&gt;0,calculations!L4,calculations!N4)</f>
        <v>0</v>
      </c>
      <c r="G146" s="205"/>
      <c r="H146" s="211">
        <f>IF('group input'!C$33="None",0,IF(calculations!F29&gt;0,calculations!F29,0))</f>
        <v>0</v>
      </c>
      <c r="I146" s="212">
        <f>IF('group input'!C$33="None",0,IF(calculations!D29&gt;0,calculations!D29,0))</f>
        <v>0</v>
      </c>
      <c r="J146" s="231">
        <f>IF(calculations!K29+calculations!M29&gt;0,calculations!K29+calculations!M29,0)</f>
        <v>0</v>
      </c>
      <c r="K146" s="232">
        <f>IF(AND(H146&gt;0,'group input'!C$33&lt;&gt;"None"),VLOOKUP('group input'!C$33,STD_Rates_lookup,2,FALSE),0)</f>
        <v>0</v>
      </c>
      <c r="L146" s="217">
        <f>IF(calculations!L29&gt;0,calculations!L29,calculations!N29)</f>
        <v>0</v>
      </c>
      <c r="N146" s="160"/>
      <c r="O146" s="160"/>
      <c r="P146" s="160"/>
      <c r="Q146" s="160"/>
      <c r="R146" s="160"/>
      <c r="S146" s="160"/>
    </row>
    <row r="147" spans="2:19" x14ac:dyDescent="0.3">
      <c r="B147" s="211">
        <f>IF('group input'!C$33="None",0,IF(calculations!F5&gt;0,calculations!F5,0))</f>
        <v>0</v>
      </c>
      <c r="C147" s="212">
        <f>IF('group input'!C$33="None",0,IF(calculations!D5&gt;0,calculations!D5,0))</f>
        <v>0</v>
      </c>
      <c r="D147" s="231">
        <f>IF(calculations!K5+calculations!M5&gt;0,calculations!K5+calculations!M5,0)</f>
        <v>0</v>
      </c>
      <c r="E147" s="232">
        <f>IF(AND(B147&gt;0,'group input'!C$33&lt;&gt;"None"),VLOOKUP('group input'!C$33,STD_Rates_lookup,2,FALSE),0)</f>
        <v>0</v>
      </c>
      <c r="F147" s="217">
        <f>IF(calculations!L5&gt;0,calculations!L5,calculations!N5)</f>
        <v>0</v>
      </c>
      <c r="G147" s="205"/>
      <c r="H147" s="211">
        <f>IF('group input'!C$33="None",0,IF(calculations!F30&gt;0,calculations!F30,0))</f>
        <v>0</v>
      </c>
      <c r="I147" s="212">
        <f>IF('group input'!C$33="None",0,IF(calculations!D30&gt;0,calculations!D30,0))</f>
        <v>0</v>
      </c>
      <c r="J147" s="231">
        <f>IF(calculations!K30+calculations!M30&gt;0,calculations!K30+calculations!M30,0)</f>
        <v>0</v>
      </c>
      <c r="K147" s="232">
        <f>IF(AND(H147&gt;0,'group input'!C$33&lt;&gt;"None"),VLOOKUP('group input'!C$33,STD_Rates_lookup,2,FALSE),0)</f>
        <v>0</v>
      </c>
      <c r="L147" s="217">
        <f>IF(calculations!L30&gt;0,calculations!L30,calculations!N30)</f>
        <v>0</v>
      </c>
      <c r="N147" s="160"/>
      <c r="O147" s="160"/>
      <c r="P147" s="160"/>
      <c r="Q147" s="160"/>
      <c r="R147" s="160"/>
      <c r="S147" s="160"/>
    </row>
    <row r="148" spans="2:19" x14ac:dyDescent="0.3">
      <c r="B148" s="211">
        <f>IF('group input'!C$33="None",0,IF(calculations!F6&gt;0,calculations!F6,0))</f>
        <v>0</v>
      </c>
      <c r="C148" s="212">
        <f>IF('group input'!C$33="None",0,IF(calculations!D6&gt;0,calculations!D6,0))</f>
        <v>0</v>
      </c>
      <c r="D148" s="231">
        <f>IF(calculations!K6+calculations!M6&gt;0,calculations!K6+calculations!M6,0)</f>
        <v>0</v>
      </c>
      <c r="E148" s="232">
        <f>IF(AND(B148&gt;0,'group input'!C$33&lt;&gt;"None"),VLOOKUP('group input'!C$33,STD_Rates_lookup,2,FALSE),0)</f>
        <v>0</v>
      </c>
      <c r="F148" s="217">
        <f>IF(calculations!L6&gt;0,calculations!L6,calculations!N6)</f>
        <v>0</v>
      </c>
      <c r="G148" s="205"/>
      <c r="H148" s="211">
        <f>IF('group input'!C$33="None",0,IF(calculations!F31&gt;0,calculations!F31,0))</f>
        <v>0</v>
      </c>
      <c r="I148" s="212">
        <f>IF('group input'!C$33="None",0,IF(calculations!D31&gt;0,calculations!D31,0))</f>
        <v>0</v>
      </c>
      <c r="J148" s="231">
        <f>IF(calculations!K31+calculations!M31&gt;0,calculations!K31+calculations!M31,0)</f>
        <v>0</v>
      </c>
      <c r="K148" s="232">
        <f>IF(AND(H148&gt;0,'group input'!C$33&lt;&gt;"None"),VLOOKUP('group input'!C$33,STD_Rates_lookup,2,FALSE),0)</f>
        <v>0</v>
      </c>
      <c r="L148" s="217">
        <f>IF(calculations!L31&gt;0,calculations!L31,calculations!N31)</f>
        <v>0</v>
      </c>
      <c r="N148" s="160"/>
      <c r="O148" s="160"/>
      <c r="P148" s="160"/>
      <c r="Q148" s="160"/>
      <c r="R148" s="160"/>
      <c r="S148" s="160"/>
    </row>
    <row r="149" spans="2:19" x14ac:dyDescent="0.3">
      <c r="B149" s="211">
        <f>IF('group input'!C$33="None",0,IF(calculations!F7&gt;0,calculations!F7,0))</f>
        <v>0</v>
      </c>
      <c r="C149" s="212">
        <f>IF('group input'!C$33="None",0,IF(calculations!D7&gt;0,calculations!D7,0))</f>
        <v>0</v>
      </c>
      <c r="D149" s="231">
        <f>IF(calculations!K7+calculations!M7&gt;0,calculations!K7+calculations!M7,0)</f>
        <v>0</v>
      </c>
      <c r="E149" s="232">
        <f>IF(AND(B149&gt;0,'group input'!C$33&lt;&gt;"None"),VLOOKUP('group input'!C$33,STD_Rates_lookup,2,FALSE),0)</f>
        <v>0</v>
      </c>
      <c r="F149" s="217">
        <f>IF(calculations!L7&gt;0,calculations!L7,calculations!N7)</f>
        <v>0</v>
      </c>
      <c r="G149" s="205"/>
      <c r="H149" s="211">
        <f>IF('group input'!C$33="None",0,IF(calculations!F32&gt;0,calculations!F32,0))</f>
        <v>0</v>
      </c>
      <c r="I149" s="212">
        <f>IF('group input'!C$33="None",0,IF(calculations!D32&gt;0,calculations!D32,0))</f>
        <v>0</v>
      </c>
      <c r="J149" s="231">
        <f>IF(calculations!K32+calculations!M32&gt;0,calculations!K32+calculations!M32,0)</f>
        <v>0</v>
      </c>
      <c r="K149" s="232">
        <f>IF(AND(H149&gt;0,'group input'!C$33&lt;&gt;"None"),VLOOKUP('group input'!C$33,STD_Rates_lookup,2,FALSE),0)</f>
        <v>0</v>
      </c>
      <c r="L149" s="217">
        <f>IF(calculations!L32&gt;0,calculations!L32,calculations!N32)</f>
        <v>0</v>
      </c>
      <c r="N149" s="160"/>
      <c r="O149" s="160"/>
      <c r="P149" s="160"/>
      <c r="Q149" s="160"/>
      <c r="R149" s="160"/>
      <c r="S149" s="160"/>
    </row>
    <row r="150" spans="2:19" x14ac:dyDescent="0.3">
      <c r="B150" s="211">
        <f>IF('group input'!C$33="None",0,IF(calculations!F8&gt;0,calculations!F8,0))</f>
        <v>0</v>
      </c>
      <c r="C150" s="212">
        <f>IF('group input'!C$33="None",0,IF(calculations!D8&gt;0,calculations!D8,0))</f>
        <v>0</v>
      </c>
      <c r="D150" s="231">
        <f>IF(calculations!K8+calculations!M8&gt;0,calculations!K8+calculations!M8,0)</f>
        <v>0</v>
      </c>
      <c r="E150" s="232">
        <f>IF(AND(B150&gt;0,'group input'!C$33&lt;&gt;"None"),VLOOKUP('group input'!C$33,STD_Rates_lookup,2,FALSE),0)</f>
        <v>0</v>
      </c>
      <c r="F150" s="217">
        <f>IF(calculations!L8&gt;0,calculations!L8,calculations!N8)</f>
        <v>0</v>
      </c>
      <c r="G150" s="205"/>
      <c r="H150" s="211">
        <f>IF('group input'!C$33="None",0,IF(calculations!F33&gt;0,calculations!F33,0))</f>
        <v>0</v>
      </c>
      <c r="I150" s="212">
        <f>IF('group input'!C$33="None",0,IF(calculations!D33&gt;0,calculations!D33,0))</f>
        <v>0</v>
      </c>
      <c r="J150" s="231">
        <f>IF(calculations!K33+calculations!M33&gt;0,calculations!K33+calculations!M33,0)</f>
        <v>0</v>
      </c>
      <c r="K150" s="232">
        <f>IF(AND(H150&gt;0,'group input'!C$33&lt;&gt;"None"),VLOOKUP('group input'!C$33,STD_Rates_lookup,2,FALSE),0)</f>
        <v>0</v>
      </c>
      <c r="L150" s="217">
        <f>IF(calculations!L33&gt;0,calculations!L33,calculations!N33)</f>
        <v>0</v>
      </c>
      <c r="N150" s="160"/>
      <c r="O150" s="160"/>
      <c r="P150" s="160"/>
      <c r="Q150" s="160"/>
      <c r="R150" s="160"/>
      <c r="S150" s="160"/>
    </row>
    <row r="151" spans="2:19" x14ac:dyDescent="0.3">
      <c r="B151" s="211">
        <f>IF('group input'!C$33="None",0,IF(calculations!F9&gt;0,calculations!F9,0))</f>
        <v>0</v>
      </c>
      <c r="C151" s="212">
        <f>IF('group input'!C$33="None",0,IF(calculations!D9&gt;0,calculations!D9,0))</f>
        <v>0</v>
      </c>
      <c r="D151" s="231">
        <f>IF(calculations!K9+calculations!M9&gt;0,calculations!K9+calculations!M9,0)</f>
        <v>0</v>
      </c>
      <c r="E151" s="232">
        <f>IF(AND(B151&gt;0,'group input'!C$33&lt;&gt;"None"),VLOOKUP('group input'!C$33,STD_Rates_lookup,2,FALSE),0)</f>
        <v>0</v>
      </c>
      <c r="F151" s="217">
        <f>IF(calculations!L9&gt;0,calculations!L9,calculations!N9)</f>
        <v>0</v>
      </c>
      <c r="G151" s="205"/>
      <c r="H151" s="211">
        <f>IF('group input'!C$33="None",0,IF(calculations!F34&gt;0,calculations!F34,0))</f>
        <v>0</v>
      </c>
      <c r="I151" s="212">
        <f>IF('group input'!C$33="None",0,IF(calculations!D34&gt;0,calculations!D34,0))</f>
        <v>0</v>
      </c>
      <c r="J151" s="231">
        <f>IF(calculations!K34+calculations!M34&gt;0,calculations!K34+calculations!M34,0)</f>
        <v>0</v>
      </c>
      <c r="K151" s="232">
        <f>IF(AND(H151&gt;0,'group input'!C$33&lt;&gt;"None"),VLOOKUP('group input'!C$33,STD_Rates_lookup,2,FALSE),0)</f>
        <v>0</v>
      </c>
      <c r="L151" s="217">
        <f>IF(calculations!L34&gt;0,calculations!L34,calculations!N34)</f>
        <v>0</v>
      </c>
      <c r="N151" s="160"/>
      <c r="O151" s="160"/>
      <c r="P151" s="160"/>
      <c r="Q151" s="160"/>
      <c r="R151" s="160"/>
      <c r="S151" s="160"/>
    </row>
    <row r="152" spans="2:19" x14ac:dyDescent="0.3">
      <c r="B152" s="211">
        <f>IF('group input'!C$33="None",0,IF(calculations!F10&gt;0,calculations!F10,0))</f>
        <v>0</v>
      </c>
      <c r="C152" s="212">
        <f>IF('group input'!C$33="None",0,IF(calculations!D10&gt;0,calculations!D10,0))</f>
        <v>0</v>
      </c>
      <c r="D152" s="231">
        <f>IF(calculations!K10+calculations!M10&gt;0,calculations!K10+calculations!M10,0)</f>
        <v>0</v>
      </c>
      <c r="E152" s="232">
        <f>IF(AND(B152&gt;0,'group input'!C$33&lt;&gt;"None"),VLOOKUP('group input'!C$33,STD_Rates_lookup,2,FALSE),0)</f>
        <v>0</v>
      </c>
      <c r="F152" s="217">
        <f>IF(calculations!L10&gt;0,calculations!L10,calculations!N10)</f>
        <v>0</v>
      </c>
      <c r="G152" s="205"/>
      <c r="H152" s="211">
        <f>IF('group input'!C$33="None",0,IF(calculations!F35&gt;0,calculations!F35,0))</f>
        <v>0</v>
      </c>
      <c r="I152" s="212">
        <f>IF('group input'!C$33="None",0,IF(calculations!D35&gt;0,calculations!D35,0))</f>
        <v>0</v>
      </c>
      <c r="J152" s="231">
        <f>IF(calculations!K35+calculations!M35&gt;0,calculations!K35+calculations!M35,0)</f>
        <v>0</v>
      </c>
      <c r="K152" s="232">
        <f>IF(AND(H152&gt;0,'group input'!C$33&lt;&gt;"None"),VLOOKUP('group input'!C$33,STD_Rates_lookup,2,FALSE),0)</f>
        <v>0</v>
      </c>
      <c r="L152" s="217">
        <f>IF(calculations!L35&gt;0,calculations!L35,calculations!N35)</f>
        <v>0</v>
      </c>
      <c r="N152" s="160"/>
      <c r="O152" s="160"/>
      <c r="P152" s="160"/>
      <c r="Q152" s="160"/>
      <c r="R152" s="160"/>
      <c r="S152" s="160"/>
    </row>
    <row r="153" spans="2:19" x14ac:dyDescent="0.3">
      <c r="B153" s="211">
        <f>IF('group input'!C$33="None",0,IF(calculations!F11&gt;0,calculations!F11,0))</f>
        <v>0</v>
      </c>
      <c r="C153" s="212">
        <f>IF('group input'!C$33="None",0,IF(calculations!D11&gt;0,calculations!D11,0))</f>
        <v>0</v>
      </c>
      <c r="D153" s="231">
        <f>IF(calculations!K11+calculations!M11&gt;0,calculations!K11+calculations!M11,0)</f>
        <v>0</v>
      </c>
      <c r="E153" s="232">
        <f>IF(AND(B153&gt;0,'group input'!C$33&lt;&gt;"None"),VLOOKUP('group input'!C$33,STD_Rates_lookup,2,FALSE),0)</f>
        <v>0</v>
      </c>
      <c r="F153" s="217">
        <f>IF(calculations!L11&gt;0,calculations!L11,calculations!N11)</f>
        <v>0</v>
      </c>
      <c r="G153" s="205"/>
      <c r="H153" s="211">
        <f>IF('group input'!C$33="None",0,IF(calculations!F36&gt;0,calculations!F36,0))</f>
        <v>0</v>
      </c>
      <c r="I153" s="212">
        <f>IF('group input'!C$33="None",0,IF(calculations!D36&gt;0,calculations!D36,0))</f>
        <v>0</v>
      </c>
      <c r="J153" s="231">
        <f>IF(calculations!K36+calculations!M36&gt;0,calculations!K36+calculations!M36,0)</f>
        <v>0</v>
      </c>
      <c r="K153" s="232">
        <f>IF(AND(H153&gt;0,'group input'!C$33&lt;&gt;"None"),VLOOKUP('group input'!C$33,STD_Rates_lookup,2,FALSE),0)</f>
        <v>0</v>
      </c>
      <c r="L153" s="217">
        <f>IF(calculations!L36&gt;0,calculations!L36,calculations!N36)</f>
        <v>0</v>
      </c>
      <c r="N153" s="160"/>
      <c r="O153" s="160"/>
      <c r="P153" s="160"/>
      <c r="Q153" s="160"/>
      <c r="R153" s="160"/>
      <c r="S153" s="160"/>
    </row>
    <row r="154" spans="2:19" x14ac:dyDescent="0.3">
      <c r="B154" s="211">
        <f>IF('group input'!C$33="None",0,IF(calculations!F12&gt;0,calculations!F12,0))</f>
        <v>0</v>
      </c>
      <c r="C154" s="212">
        <f>IF('group input'!C$33="None",0,IF(calculations!D12&gt;0,calculations!D12,0))</f>
        <v>0</v>
      </c>
      <c r="D154" s="231">
        <f>IF(calculations!K12+calculations!M12&gt;0,calculations!K12+calculations!M12,0)</f>
        <v>0</v>
      </c>
      <c r="E154" s="232">
        <f>IF(AND(B154&gt;0,'group input'!C$33&lt;&gt;"None"),VLOOKUP('group input'!C$33,STD_Rates_lookup,2,FALSE),0)</f>
        <v>0</v>
      </c>
      <c r="F154" s="217">
        <f>IF(calculations!L12&gt;0,calculations!L12,calculations!N12)</f>
        <v>0</v>
      </c>
      <c r="G154" s="205"/>
      <c r="H154" s="211">
        <f>IF('group input'!C$33="None",0,IF(calculations!F37&gt;0,calculations!F37,0))</f>
        <v>0</v>
      </c>
      <c r="I154" s="212">
        <f>IF('group input'!C$33="None",0,IF(calculations!D37&gt;0,calculations!D37,0))</f>
        <v>0</v>
      </c>
      <c r="J154" s="231">
        <f>IF(calculations!K37+calculations!M37&gt;0,calculations!K37+calculations!M37,0)</f>
        <v>0</v>
      </c>
      <c r="K154" s="232">
        <f>IF(AND(H154&gt;0,'group input'!C$33&lt;&gt;"None"),VLOOKUP('group input'!C$33,STD_Rates_lookup,2,FALSE),0)</f>
        <v>0</v>
      </c>
      <c r="L154" s="217">
        <f>IF(calculations!L37&gt;0,calculations!L37,calculations!N37)</f>
        <v>0</v>
      </c>
      <c r="N154" s="160"/>
      <c r="O154" s="160"/>
      <c r="P154" s="160"/>
      <c r="Q154" s="160"/>
      <c r="R154" s="160"/>
      <c r="S154" s="160"/>
    </row>
    <row r="155" spans="2:19" x14ac:dyDescent="0.3">
      <c r="B155" s="211">
        <f>IF('group input'!C$33="None",0,IF(calculations!F13&gt;0,calculations!F13,0))</f>
        <v>0</v>
      </c>
      <c r="C155" s="212">
        <f>IF('group input'!C$33="None",0,IF(calculations!D13&gt;0,calculations!D13,0))</f>
        <v>0</v>
      </c>
      <c r="D155" s="231">
        <f>IF(calculations!K13+calculations!M13&gt;0,calculations!K13+calculations!M13,0)</f>
        <v>0</v>
      </c>
      <c r="E155" s="232">
        <f>IF(AND(B155&gt;0,'group input'!C$33&lt;&gt;"None"),VLOOKUP('group input'!C$33,STD_Rates_lookup,2,FALSE),0)</f>
        <v>0</v>
      </c>
      <c r="F155" s="217">
        <f>IF(calculations!L13&gt;0,calculations!L13,calculations!N13)</f>
        <v>0</v>
      </c>
      <c r="G155" s="205"/>
      <c r="H155" s="211">
        <f>IF('group input'!C$33="None",0,IF(calculations!F38&gt;0,calculations!F38,0))</f>
        <v>0</v>
      </c>
      <c r="I155" s="212">
        <f>IF('group input'!C$33="None",0,IF(calculations!D38&gt;0,calculations!D38,0))</f>
        <v>0</v>
      </c>
      <c r="J155" s="231">
        <f>IF(calculations!K38+calculations!M38&gt;0,calculations!K38+calculations!M38,0)</f>
        <v>0</v>
      </c>
      <c r="K155" s="232">
        <f>IF(AND(H155&gt;0,'group input'!C$33&lt;&gt;"None"),VLOOKUP('group input'!C$33,STD_Rates_lookup,2,FALSE),0)</f>
        <v>0</v>
      </c>
      <c r="L155" s="217">
        <f>IF(calculations!L38&gt;0,calculations!L38,calculations!N38)</f>
        <v>0</v>
      </c>
      <c r="N155" s="160"/>
      <c r="O155" s="160"/>
      <c r="P155" s="160"/>
      <c r="Q155" s="160"/>
      <c r="R155" s="160"/>
      <c r="S155" s="160"/>
    </row>
    <row r="156" spans="2:19" x14ac:dyDescent="0.3">
      <c r="B156" s="211">
        <f>IF('group input'!C$33="None",0,IF(calculations!F14&gt;0,calculations!F14,0))</f>
        <v>0</v>
      </c>
      <c r="C156" s="212">
        <f>IF('group input'!C$33="None",0,IF(calculations!D14&gt;0,calculations!D14,0))</f>
        <v>0</v>
      </c>
      <c r="D156" s="231">
        <f>IF(calculations!K14+calculations!M14&gt;0,calculations!K14+calculations!M14,0)</f>
        <v>0</v>
      </c>
      <c r="E156" s="232">
        <f>IF(AND(B156&gt;0,'group input'!C$33&lt;&gt;"None"),VLOOKUP('group input'!C$33,STD_Rates_lookup,2,FALSE),0)</f>
        <v>0</v>
      </c>
      <c r="F156" s="217">
        <f>IF(calculations!L14&gt;0,calculations!L14,calculations!N14)</f>
        <v>0</v>
      </c>
      <c r="G156" s="205"/>
      <c r="H156" s="211">
        <f>IF('group input'!C$33="None",0,IF(calculations!F39&gt;0,calculations!F39,0))</f>
        <v>0</v>
      </c>
      <c r="I156" s="212">
        <f>IF('group input'!C$33="None",0,IF(calculations!D39&gt;0,calculations!D39,0))</f>
        <v>0</v>
      </c>
      <c r="J156" s="231">
        <f>IF(calculations!K39+calculations!M39&gt;0,calculations!K39+calculations!M39,0)</f>
        <v>0</v>
      </c>
      <c r="K156" s="232">
        <f>IF(AND(H156&gt;0,'group input'!C$33&lt;&gt;"None"),VLOOKUP('group input'!C$33,STD_Rates_lookup,2,FALSE),0)</f>
        <v>0</v>
      </c>
      <c r="L156" s="217">
        <f>IF(calculations!L39&gt;0,calculations!L39,calculations!N39)</f>
        <v>0</v>
      </c>
      <c r="N156" s="160"/>
      <c r="O156" s="160"/>
      <c r="P156" s="160"/>
      <c r="Q156" s="160"/>
      <c r="R156" s="160"/>
      <c r="S156" s="160"/>
    </row>
    <row r="157" spans="2:19" x14ac:dyDescent="0.3">
      <c r="B157" s="211">
        <f>IF('group input'!C$33="None",0,IF(calculations!F15&gt;0,calculations!F15,0))</f>
        <v>0</v>
      </c>
      <c r="C157" s="212">
        <f>IF('group input'!C$33="None",0,IF(calculations!D15&gt;0,calculations!D15,0))</f>
        <v>0</v>
      </c>
      <c r="D157" s="231">
        <f>IF(calculations!K15+calculations!M15&gt;0,calculations!K15+calculations!M15,0)</f>
        <v>0</v>
      </c>
      <c r="E157" s="232">
        <f>IF(AND(B157&gt;0,'group input'!C$33&lt;&gt;"None"),VLOOKUP('group input'!C$33,STD_Rates_lookup,2,FALSE),0)</f>
        <v>0</v>
      </c>
      <c r="F157" s="217">
        <f>IF(calculations!L15&gt;0,calculations!L15,calculations!N15)</f>
        <v>0</v>
      </c>
      <c r="G157" s="205"/>
      <c r="H157" s="211">
        <f>IF('group input'!C$33="None",0,IF(calculations!F40&gt;0,calculations!F40,0))</f>
        <v>0</v>
      </c>
      <c r="I157" s="212">
        <f>IF('group input'!C$33="None",0,IF(calculations!D40&gt;0,calculations!D40,0))</f>
        <v>0</v>
      </c>
      <c r="J157" s="231">
        <f>IF(calculations!K40+calculations!M40&gt;0,calculations!K40+calculations!M40,0)</f>
        <v>0</v>
      </c>
      <c r="K157" s="232">
        <f>IF(AND(H157&gt;0,'group input'!C$33&lt;&gt;"None"),VLOOKUP('group input'!C$33,STD_Rates_lookup,2,FALSE),0)</f>
        <v>0</v>
      </c>
      <c r="L157" s="217">
        <f>IF(calculations!L40&gt;0,calculations!L40,calculations!N40)</f>
        <v>0</v>
      </c>
      <c r="N157" s="160"/>
      <c r="O157" s="160"/>
      <c r="P157" s="160"/>
      <c r="Q157" s="160"/>
      <c r="R157" s="160"/>
      <c r="S157" s="160"/>
    </row>
    <row r="158" spans="2:19" x14ac:dyDescent="0.3">
      <c r="B158" s="211">
        <f>IF('group input'!C$33="None",0,IF(calculations!F16&gt;0,calculations!F16,0))</f>
        <v>0</v>
      </c>
      <c r="C158" s="212">
        <f>IF('group input'!C$33="None",0,IF(calculations!D16&gt;0,calculations!D16,0))</f>
        <v>0</v>
      </c>
      <c r="D158" s="231">
        <f>IF(calculations!K16+calculations!M16&gt;0,calculations!K16+calculations!M16,0)</f>
        <v>0</v>
      </c>
      <c r="E158" s="232">
        <f>IF(AND(B158&gt;0,'group input'!C$33&lt;&gt;"None"),VLOOKUP('group input'!C$33,STD_Rates_lookup,2,FALSE),0)</f>
        <v>0</v>
      </c>
      <c r="F158" s="217">
        <f>IF(calculations!L16&gt;0,calculations!L16,calculations!N16)</f>
        <v>0</v>
      </c>
      <c r="G158" s="205"/>
      <c r="H158" s="211">
        <f>IF('group input'!C$33="None",0,IF(calculations!F41&gt;0,calculations!F41,0))</f>
        <v>0</v>
      </c>
      <c r="I158" s="212">
        <f>IF('group input'!C$33="None",0,IF(calculations!D41&gt;0,calculations!D41,0))</f>
        <v>0</v>
      </c>
      <c r="J158" s="231">
        <f>IF(calculations!K41+calculations!M41&gt;0,calculations!K41+calculations!M41,0)</f>
        <v>0</v>
      </c>
      <c r="K158" s="232">
        <f>IF(AND(H158&gt;0,'group input'!C$33&lt;&gt;"None"),VLOOKUP('group input'!C$33,STD_Rates_lookup,2,FALSE),0)</f>
        <v>0</v>
      </c>
      <c r="L158" s="217">
        <f>IF(calculations!L41&gt;0,calculations!L41,calculations!N41)</f>
        <v>0</v>
      </c>
      <c r="N158" s="160"/>
      <c r="O158" s="160"/>
      <c r="P158" s="160"/>
      <c r="Q158" s="160"/>
      <c r="R158" s="160"/>
      <c r="S158" s="160"/>
    </row>
    <row r="159" spans="2:19" x14ac:dyDescent="0.3">
      <c r="B159" s="211">
        <f>IF('group input'!C$33="None",0,IF(calculations!F17&gt;0,calculations!F17,0))</f>
        <v>0</v>
      </c>
      <c r="C159" s="212">
        <f>IF('group input'!C$33="None",0,IF(calculations!D17&gt;0,calculations!D17,0))</f>
        <v>0</v>
      </c>
      <c r="D159" s="231">
        <f>IF(calculations!K17+calculations!M17&gt;0,calculations!K17+calculations!M17,0)</f>
        <v>0</v>
      </c>
      <c r="E159" s="232">
        <f>IF(AND(B159&gt;0,'group input'!C$33&lt;&gt;"None"),VLOOKUP('group input'!C$33,STD_Rates_lookup,2,FALSE),0)</f>
        <v>0</v>
      </c>
      <c r="F159" s="217">
        <f>IF(calculations!L17&gt;0,calculations!L17,calculations!N17)</f>
        <v>0</v>
      </c>
      <c r="G159" s="205"/>
      <c r="H159" s="211">
        <f>IF('group input'!C$33="None",0,IF(calculations!F42&gt;0,calculations!F42,0))</f>
        <v>0</v>
      </c>
      <c r="I159" s="212">
        <f>IF('group input'!C$33="None",0,IF(calculations!D42&gt;0,calculations!D42,0))</f>
        <v>0</v>
      </c>
      <c r="J159" s="231">
        <f>IF(calculations!K42+calculations!M42&gt;0,calculations!K42+calculations!M42,0)</f>
        <v>0</v>
      </c>
      <c r="K159" s="232">
        <f>IF(AND(H159&gt;0,'group input'!C$33&lt;&gt;"None"),VLOOKUP('group input'!C$33,STD_Rates_lookup,2,FALSE),0)</f>
        <v>0</v>
      </c>
      <c r="L159" s="217">
        <f>IF(calculations!L42&gt;0,calculations!L42,calculations!N42)</f>
        <v>0</v>
      </c>
      <c r="N159" s="160"/>
      <c r="O159" s="160"/>
      <c r="P159" s="160"/>
      <c r="Q159" s="160"/>
      <c r="R159" s="160"/>
      <c r="S159" s="160"/>
    </row>
    <row r="160" spans="2:19" x14ac:dyDescent="0.3">
      <c r="B160" s="211">
        <f>IF('group input'!C$33="None",0,IF(calculations!F18&gt;0,calculations!F18,0))</f>
        <v>0</v>
      </c>
      <c r="C160" s="212">
        <f>IF('group input'!C$33="None",0,IF(calculations!D18&gt;0,calculations!D18,0))</f>
        <v>0</v>
      </c>
      <c r="D160" s="231">
        <f>IF(calculations!K18+calculations!M18&gt;0,calculations!K18+calculations!M18,0)</f>
        <v>0</v>
      </c>
      <c r="E160" s="232">
        <f>IF(AND(B160&gt;0,'group input'!C$33&lt;&gt;"None"),VLOOKUP('group input'!C$33,STD_Rates_lookup,2,FALSE),0)</f>
        <v>0</v>
      </c>
      <c r="F160" s="217">
        <f>IF(calculations!L18&gt;0,calculations!L18,calculations!N18)</f>
        <v>0</v>
      </c>
      <c r="G160" s="205"/>
      <c r="H160" s="211">
        <f>IF('group input'!C$33="None",0,IF(calculations!F43&gt;0,calculations!F43,0))</f>
        <v>0</v>
      </c>
      <c r="I160" s="212">
        <f>IF('group input'!C$33="None",0,IF(calculations!D43&gt;0,calculations!D43,0))</f>
        <v>0</v>
      </c>
      <c r="J160" s="231">
        <f>IF(calculations!K43+calculations!M43&gt;0,calculations!K43+calculations!M43,0)</f>
        <v>0</v>
      </c>
      <c r="K160" s="232">
        <f>IF(AND(H160&gt;0,'group input'!C$33&lt;&gt;"None"),VLOOKUP('group input'!C$33,STD_Rates_lookup,2,FALSE),0)</f>
        <v>0</v>
      </c>
      <c r="L160" s="217">
        <f>IF(calculations!L43&gt;0,calculations!L43,calculations!N43)</f>
        <v>0</v>
      </c>
      <c r="N160" s="160"/>
      <c r="O160" s="160"/>
      <c r="P160" s="160"/>
      <c r="Q160" s="160"/>
      <c r="R160" s="160"/>
      <c r="S160" s="160"/>
    </row>
    <row r="161" spans="2:19" x14ac:dyDescent="0.3">
      <c r="B161" s="211">
        <f>IF('group input'!C$33="None",0,IF(calculations!F19&gt;0,calculations!F19,0))</f>
        <v>0</v>
      </c>
      <c r="C161" s="212">
        <f>IF('group input'!C$33="None",0,IF(calculations!D19&gt;0,calculations!D19,0))</f>
        <v>0</v>
      </c>
      <c r="D161" s="231">
        <f>IF(calculations!K19+calculations!M19&gt;0,calculations!K19+calculations!M19,0)</f>
        <v>0</v>
      </c>
      <c r="E161" s="232">
        <f>IF(AND(B161&gt;0,'group input'!C$33&lt;&gt;"None"),VLOOKUP('group input'!C$33,STD_Rates_lookup,2,FALSE),0)</f>
        <v>0</v>
      </c>
      <c r="F161" s="217">
        <f>IF(calculations!L19&gt;0,calculations!L19,calculations!N19)</f>
        <v>0</v>
      </c>
      <c r="G161" s="205"/>
      <c r="H161" s="211">
        <f>IF('group input'!C$33="None",0,IF(calculations!F44&gt;0,calculations!F44,0))</f>
        <v>0</v>
      </c>
      <c r="I161" s="212">
        <f>IF('group input'!C$33="None",0,IF(calculations!D44&gt;0,calculations!D44,0))</f>
        <v>0</v>
      </c>
      <c r="J161" s="231">
        <f>IF(calculations!K44+calculations!M44&gt;0,calculations!K44+calculations!M44,0)</f>
        <v>0</v>
      </c>
      <c r="K161" s="232">
        <f>IF(AND(H161&gt;0,'group input'!C$33&lt;&gt;"None"),VLOOKUP('group input'!C$33,STD_Rates_lookup,2,FALSE),0)</f>
        <v>0</v>
      </c>
      <c r="L161" s="217">
        <f>IF(calculations!L44&gt;0,calculations!L44,calculations!N44)</f>
        <v>0</v>
      </c>
      <c r="N161" s="160"/>
      <c r="O161" s="160"/>
      <c r="P161" s="160"/>
      <c r="Q161" s="160"/>
      <c r="R161" s="160"/>
      <c r="S161" s="160"/>
    </row>
    <row r="162" spans="2:19" x14ac:dyDescent="0.3">
      <c r="B162" s="211">
        <f>IF('group input'!C$33="None",0,IF(calculations!F20&gt;0,calculations!F20,0))</f>
        <v>0</v>
      </c>
      <c r="C162" s="212">
        <f>IF('group input'!C$33="None",0,IF(calculations!D20&gt;0,calculations!D20,0))</f>
        <v>0</v>
      </c>
      <c r="D162" s="231">
        <f>IF(calculations!K20+calculations!M20&gt;0,calculations!K20+calculations!M20,0)</f>
        <v>0</v>
      </c>
      <c r="E162" s="232">
        <f>IF(AND(B162&gt;0,'group input'!C$33&lt;&gt;"None"),VLOOKUP('group input'!C$33,STD_Rates_lookup,2,FALSE),0)</f>
        <v>0</v>
      </c>
      <c r="F162" s="217">
        <f>IF(calculations!L20&gt;0,calculations!L20,calculations!N20)</f>
        <v>0</v>
      </c>
      <c r="G162" s="205"/>
      <c r="H162" s="211">
        <f>IF('group input'!C$33="None",0,IF(calculations!F45&gt;0,calculations!F45,0))</f>
        <v>0</v>
      </c>
      <c r="I162" s="212">
        <f>IF('group input'!C$33="None",0,IF(calculations!D45&gt;0,calculations!D45,0))</f>
        <v>0</v>
      </c>
      <c r="J162" s="231">
        <f>IF(calculations!K45+calculations!M45&gt;0,calculations!K45+calculations!M45,0)</f>
        <v>0</v>
      </c>
      <c r="K162" s="232">
        <f>IF(AND(H162&gt;0,'group input'!C$33&lt;&gt;"None"),VLOOKUP('group input'!C$33,STD_Rates_lookup,2,FALSE),0)</f>
        <v>0</v>
      </c>
      <c r="L162" s="217">
        <f>IF(calculations!L45&gt;0,calculations!L45,calculations!N45)</f>
        <v>0</v>
      </c>
      <c r="N162" s="160"/>
      <c r="O162" s="160"/>
      <c r="P162" s="160"/>
      <c r="Q162" s="160"/>
      <c r="R162" s="160"/>
      <c r="S162" s="160"/>
    </row>
    <row r="163" spans="2:19" x14ac:dyDescent="0.3">
      <c r="B163" s="211">
        <f>IF('group input'!C$33="None",0,IF(calculations!F21&gt;0,calculations!F21,0))</f>
        <v>0</v>
      </c>
      <c r="C163" s="212">
        <f>IF('group input'!C$33="None",0,IF(calculations!D21&gt;0,calculations!D21,0))</f>
        <v>0</v>
      </c>
      <c r="D163" s="231">
        <f>IF(calculations!K21+calculations!M21&gt;0,calculations!K21+calculations!M21,0)</f>
        <v>0</v>
      </c>
      <c r="E163" s="232">
        <f>IF(AND(B163&gt;0,'group input'!C$33&lt;&gt;"None"),VLOOKUP('group input'!C$33,STD_Rates_lookup,2,FALSE),0)</f>
        <v>0</v>
      </c>
      <c r="F163" s="217">
        <f>IF(calculations!L21&gt;0,calculations!L21,calculations!N21)</f>
        <v>0</v>
      </c>
      <c r="G163" s="205"/>
      <c r="H163" s="211">
        <f>IF('group input'!C$33="None",0,IF(calculations!F46&gt;0,calculations!F46,0))</f>
        <v>0</v>
      </c>
      <c r="I163" s="212">
        <f>IF('group input'!C$33="None",0,IF(calculations!D46&gt;0,calculations!D46,0))</f>
        <v>0</v>
      </c>
      <c r="J163" s="231">
        <f>IF(calculations!K46+calculations!M46&gt;0,calculations!K46+calculations!M46,0)</f>
        <v>0</v>
      </c>
      <c r="K163" s="232">
        <f>IF(AND(H163&gt;0,'group input'!C$33&lt;&gt;"None"),VLOOKUP('group input'!C$33,STD_Rates_lookup,2,FALSE),0)</f>
        <v>0</v>
      </c>
      <c r="L163" s="217">
        <f>IF(calculations!L46&gt;0,calculations!L46,calculations!N46)</f>
        <v>0</v>
      </c>
      <c r="N163" s="160"/>
      <c r="O163" s="160"/>
      <c r="P163" s="160"/>
      <c r="Q163" s="160"/>
      <c r="R163" s="160"/>
      <c r="S163" s="160"/>
    </row>
    <row r="164" spans="2:19" x14ac:dyDescent="0.3">
      <c r="B164" s="211">
        <f>IF('group input'!C$33="None",0,IF(calculations!F22&gt;0,calculations!F22,0))</f>
        <v>0</v>
      </c>
      <c r="C164" s="212">
        <f>IF('group input'!C$33="None",0,IF(calculations!D22&gt;0,calculations!D22,0))</f>
        <v>0</v>
      </c>
      <c r="D164" s="231">
        <f>IF(calculations!K22+calculations!M22&gt;0,calculations!K22+calculations!M22,0)</f>
        <v>0</v>
      </c>
      <c r="E164" s="232">
        <f>IF(AND(B164&gt;0,'group input'!C$33&lt;&gt;"None"),VLOOKUP('group input'!C$33,STD_Rates_lookup,2,FALSE),0)</f>
        <v>0</v>
      </c>
      <c r="F164" s="217">
        <f>IF(calculations!L22&gt;0,calculations!L22,calculations!N22)</f>
        <v>0</v>
      </c>
      <c r="G164" s="205"/>
      <c r="H164" s="211">
        <f>IF('group input'!C$33="None",0,IF(calculations!F47&gt;0,calculations!F47,0))</f>
        <v>0</v>
      </c>
      <c r="I164" s="212">
        <f>IF('group input'!C$33="None",0,IF(calculations!D47&gt;0,calculations!D47,0))</f>
        <v>0</v>
      </c>
      <c r="J164" s="231">
        <f>IF(calculations!K47+calculations!M47&gt;0,calculations!K47+calculations!M47,0)</f>
        <v>0</v>
      </c>
      <c r="K164" s="232">
        <f>IF(AND(H164&gt;0,'group input'!C$33&lt;&gt;"None"),VLOOKUP('group input'!C$33,STD_Rates_lookup,2,FALSE),0)</f>
        <v>0</v>
      </c>
      <c r="L164" s="217">
        <f>IF(calculations!L47&gt;0,calculations!L47,calculations!N47)</f>
        <v>0</v>
      </c>
      <c r="N164" s="160"/>
      <c r="O164" s="160"/>
      <c r="P164" s="160"/>
      <c r="Q164" s="160"/>
      <c r="R164" s="160"/>
      <c r="S164" s="160"/>
    </row>
    <row r="165" spans="2:19" x14ac:dyDescent="0.3">
      <c r="B165" s="211">
        <f>IF('group input'!C$33="None",0,IF(calculations!F23&gt;0,calculations!F23,0))</f>
        <v>0</v>
      </c>
      <c r="C165" s="212">
        <f>IF('group input'!C$33="None",0,IF(calculations!D23&gt;0,calculations!D23,0))</f>
        <v>0</v>
      </c>
      <c r="D165" s="231">
        <f>IF(calculations!K23+calculations!M23&gt;0,calculations!K23+calculations!M23,0)</f>
        <v>0</v>
      </c>
      <c r="E165" s="232">
        <f>IF(AND(B165&gt;0,'group input'!C$33&lt;&gt;"None"),VLOOKUP('group input'!C$33,STD_Rates_lookup,2,FALSE),0)</f>
        <v>0</v>
      </c>
      <c r="F165" s="217">
        <f>IF(calculations!L23&gt;0,calculations!L23,calculations!N23)</f>
        <v>0</v>
      </c>
      <c r="G165" s="205"/>
      <c r="H165" s="211">
        <f>IF('group input'!C$33="None",0,IF(calculations!F48&gt;0,calculations!F48,0))</f>
        <v>0</v>
      </c>
      <c r="I165" s="212">
        <f>IF('group input'!C$33="None",0,IF(calculations!D48&gt;0,calculations!D48,0))</f>
        <v>0</v>
      </c>
      <c r="J165" s="231">
        <f>IF(calculations!K48+calculations!M48&gt;0,calculations!K48+calculations!M48,0)</f>
        <v>0</v>
      </c>
      <c r="K165" s="232">
        <f>IF(AND(H165&gt;0,'group input'!C$33&lt;&gt;"None"),VLOOKUP('group input'!C$33,STD_Rates_lookup,2,FALSE),0)</f>
        <v>0</v>
      </c>
      <c r="L165" s="217">
        <f>IF(calculations!L48&gt;0,calculations!L48,calculations!N48)</f>
        <v>0</v>
      </c>
      <c r="N165" s="160"/>
      <c r="O165" s="160"/>
      <c r="P165" s="160"/>
      <c r="Q165" s="160"/>
      <c r="R165" s="160"/>
      <c r="S165" s="160"/>
    </row>
    <row r="166" spans="2:19" x14ac:dyDescent="0.3">
      <c r="B166" s="211">
        <f>IF('group input'!C$33="None",0,IF(calculations!F24&gt;0,calculations!F24,0))</f>
        <v>0</v>
      </c>
      <c r="C166" s="212">
        <f>IF('group input'!C$33="None",0,IF(calculations!D24&gt;0,calculations!D24,0))</f>
        <v>0</v>
      </c>
      <c r="D166" s="231">
        <f>IF(calculations!K24+calculations!M24&gt;0,calculations!K24+calculations!M24,0)</f>
        <v>0</v>
      </c>
      <c r="E166" s="232">
        <f>IF(AND(B166&gt;0,'group input'!C$33&lt;&gt;"None"),VLOOKUP('group input'!C$33,STD_Rates_lookup,2,FALSE),0)</f>
        <v>0</v>
      </c>
      <c r="F166" s="217">
        <f>IF(calculations!L24&gt;0,calculations!L24,calculations!N24)</f>
        <v>0</v>
      </c>
      <c r="G166" s="205"/>
      <c r="H166" s="211">
        <f>IF('group input'!C$33="None",0,IF(calculations!F49&gt;0,calculations!F49,0))</f>
        <v>0</v>
      </c>
      <c r="I166" s="212">
        <f>IF('group input'!C$33="None",0,IF(calculations!D49&gt;0,calculations!D49,0))</f>
        <v>0</v>
      </c>
      <c r="J166" s="231">
        <f>IF(calculations!K49+calculations!M49&gt;0,calculations!K49+calculations!M49,0)</f>
        <v>0</v>
      </c>
      <c r="K166" s="232">
        <f>IF(AND(H166&gt;0,'group input'!C$33&lt;&gt;"None"),VLOOKUP('group input'!C$33,STD_Rates_lookup,2,FALSE),0)</f>
        <v>0</v>
      </c>
      <c r="L166" s="217">
        <f>IF(calculations!L49&gt;0,calculations!L49,calculations!N49)</f>
        <v>0</v>
      </c>
      <c r="N166" s="160"/>
      <c r="O166" s="160"/>
      <c r="P166" s="160"/>
      <c r="Q166" s="160"/>
      <c r="R166" s="160"/>
      <c r="S166" s="160"/>
    </row>
    <row r="167" spans="2:19" x14ac:dyDescent="0.3">
      <c r="B167" s="211">
        <f>IF('group input'!C$33="None",0,IF(calculations!F25&gt;0,calculations!F25,0))</f>
        <v>0</v>
      </c>
      <c r="C167" s="212">
        <f>IF('group input'!C$33="None",0,IF(calculations!D25&gt;0,calculations!D25,0))</f>
        <v>0</v>
      </c>
      <c r="D167" s="231">
        <f>IF(calculations!K25+calculations!M25&gt;0,calculations!K25+calculations!M25,0)</f>
        <v>0</v>
      </c>
      <c r="E167" s="232">
        <f>IF(AND(B167&gt;0,'group input'!C$33&lt;&gt;"None"),VLOOKUP('group input'!C$33,STD_Rates_lookup,2,FALSE),0)</f>
        <v>0</v>
      </c>
      <c r="F167" s="217">
        <f>IF(calculations!L25&gt;0,calculations!L25,calculations!N25)</f>
        <v>0</v>
      </c>
      <c r="G167" s="205"/>
      <c r="H167" s="211">
        <f>IF('group input'!C$33="None",0,IF(calculations!F50&gt;0,calculations!F50,0))</f>
        <v>0</v>
      </c>
      <c r="I167" s="212">
        <f>IF('group input'!C$33="None",0,IF(calculations!D50&gt;0,calculations!D50,0))</f>
        <v>0</v>
      </c>
      <c r="J167" s="231">
        <f>IF(calculations!K50+calculations!M50&gt;0,calculations!K50+calculations!M50,0)</f>
        <v>0</v>
      </c>
      <c r="K167" s="232">
        <f>IF(AND(H167&gt;0,'group input'!C$33&lt;&gt;"None"),VLOOKUP('group input'!C$33,STD_Rates_lookup,2,FALSE),0)</f>
        <v>0</v>
      </c>
      <c r="L167" s="217">
        <f>IF(calculations!L50&gt;0,calculations!L50,calculations!N50)</f>
        <v>0</v>
      </c>
      <c r="N167" s="160"/>
      <c r="O167" s="160"/>
      <c r="P167" s="160"/>
      <c r="Q167" s="160"/>
      <c r="R167" s="160"/>
      <c r="S167" s="160"/>
    </row>
    <row r="168" spans="2:19" x14ac:dyDescent="0.3">
      <c r="B168" s="211">
        <f>IF('group input'!C$33="None",0,IF(calculations!F26&gt;0,calculations!F26,0))</f>
        <v>0</v>
      </c>
      <c r="C168" s="212">
        <f>IF('group input'!C$33="None",0,IF(calculations!D26&gt;0,calculations!D26,0))</f>
        <v>0</v>
      </c>
      <c r="D168" s="231">
        <f>IF(calculations!K26+calculations!M26&gt;0,calculations!K26+calculations!M26,0)</f>
        <v>0</v>
      </c>
      <c r="E168" s="232">
        <f>IF(AND(B168&gt;0,'group input'!C$33&lt;&gt;"None"),VLOOKUP('group input'!C$33,STD_Rates_lookup,2,FALSE),0)</f>
        <v>0</v>
      </c>
      <c r="F168" s="217">
        <f>IF(calculations!L26&gt;0,calculations!L26,calculations!N26)</f>
        <v>0</v>
      </c>
      <c r="G168" s="205"/>
      <c r="H168" s="211">
        <f>IF('group input'!C$33="None",0,IF(calculations!F51&gt;0,calculations!F51,0))</f>
        <v>0</v>
      </c>
      <c r="I168" s="212">
        <f>IF('group input'!C$33="None",0,IF(calculations!D51&gt;0,calculations!D51,0))</f>
        <v>0</v>
      </c>
      <c r="J168" s="231">
        <f>IF(calculations!K51+calculations!M51&gt;0,calculations!K51+calculations!M51,0)</f>
        <v>0</v>
      </c>
      <c r="K168" s="232">
        <f>IF(AND(H168&gt;0,'group input'!C$33&lt;&gt;"None"),VLOOKUP('group input'!C$33,STD_Rates_lookup,2,FALSE),0)</f>
        <v>0</v>
      </c>
      <c r="L168" s="217">
        <f>IF(calculations!L51&gt;0,calculations!L51,calculations!N51)</f>
        <v>0</v>
      </c>
      <c r="N168" s="160"/>
      <c r="O168" s="160"/>
      <c r="P168" s="160"/>
      <c r="Q168" s="160"/>
      <c r="R168" s="160"/>
      <c r="S168" s="160"/>
    </row>
    <row r="169" spans="2:19" x14ac:dyDescent="0.3">
      <c r="B169" s="211">
        <f>IF('group input'!C$33="None",0,IF(calculations!F27&gt;0,calculations!F27,0))</f>
        <v>0</v>
      </c>
      <c r="C169" s="212">
        <f>IF('group input'!C$33="None",0,IF(calculations!D27&gt;0,calculations!D27,0))</f>
        <v>0</v>
      </c>
      <c r="D169" s="231">
        <f>IF(calculations!K27+calculations!M27&gt;0,calculations!K27+calculations!M27,0)</f>
        <v>0</v>
      </c>
      <c r="E169" s="232">
        <f>IF(AND(B169&gt;0,'group input'!C$33&lt;&gt;"None"),VLOOKUP('group input'!C$33,STD_Rates_lookup,2,FALSE),0)</f>
        <v>0</v>
      </c>
      <c r="F169" s="217">
        <f>IF(calculations!L27&gt;0,calculations!L27,calculations!N27)</f>
        <v>0</v>
      </c>
      <c r="G169" s="205"/>
      <c r="H169" s="211">
        <f>IF('group input'!C$33="None",0,IF(calculations!F52&gt;0,calculations!F52,0))</f>
        <v>0</v>
      </c>
      <c r="I169" s="212">
        <f>IF('group input'!C$33="None",0,IF(calculations!D52&gt;0,calculations!D52,0))</f>
        <v>0</v>
      </c>
      <c r="J169" s="231">
        <f>IF(calculations!K52+calculations!M52&gt;0,calculations!K52+calculations!M52,0)</f>
        <v>0</v>
      </c>
      <c r="K169" s="232">
        <f>IF(AND(H169&gt;0,'group input'!C$33&lt;&gt;"None"),VLOOKUP('group input'!C$33,STD_Rates_lookup,2,FALSE),0)</f>
        <v>0</v>
      </c>
      <c r="L169" s="217">
        <f>IF(calculations!L52&gt;0,calculations!L52,calculations!N52)</f>
        <v>0</v>
      </c>
      <c r="N169" s="160"/>
      <c r="O169" s="160"/>
      <c r="P169" s="160"/>
      <c r="Q169" s="160"/>
      <c r="R169" s="160"/>
      <c r="S169" s="160"/>
    </row>
    <row r="170" spans="2:19" ht="15" thickBot="1" x14ac:dyDescent="0.35">
      <c r="B170" s="225"/>
      <c r="C170" s="225"/>
      <c r="D170" s="225"/>
      <c r="E170" s="225"/>
      <c r="F170" s="225"/>
      <c r="G170" s="225"/>
      <c r="H170" s="225"/>
      <c r="I170" s="331"/>
      <c r="J170" s="330" t="s">
        <v>111</v>
      </c>
      <c r="K170" s="292"/>
      <c r="L170" s="281">
        <f>SUM(F145:F169,L145:L169)</f>
        <v>0</v>
      </c>
      <c r="N170" s="181"/>
      <c r="O170" s="160"/>
      <c r="P170" s="160"/>
      <c r="Q170" s="160"/>
      <c r="R170" s="160"/>
      <c r="S170" s="160"/>
    </row>
    <row r="171" spans="2:19" ht="15" thickTop="1" x14ac:dyDescent="0.3">
      <c r="B171" s="71"/>
      <c r="C171" s="160"/>
      <c r="D171" s="160"/>
      <c r="E171" s="160"/>
      <c r="F171" s="160"/>
      <c r="G171" s="160"/>
      <c r="H171" s="160"/>
      <c r="I171" s="160"/>
      <c r="J171" s="160"/>
      <c r="K171" s="71"/>
      <c r="L171" s="71"/>
      <c r="M171" s="160"/>
      <c r="N171" s="160"/>
      <c r="O171" s="160"/>
      <c r="P171" s="160"/>
      <c r="Q171" s="160"/>
      <c r="R171" s="160"/>
      <c r="S171" s="160"/>
    </row>
    <row r="172" spans="2:19" x14ac:dyDescent="0.3">
      <c r="B172" s="71"/>
      <c r="C172" s="160"/>
      <c r="D172" s="160"/>
      <c r="E172" s="160"/>
      <c r="F172" s="160"/>
      <c r="G172" s="160"/>
      <c r="H172" s="160"/>
      <c r="I172" s="160"/>
      <c r="J172" s="160"/>
      <c r="K172" s="71"/>
      <c r="L172" s="71"/>
      <c r="M172" s="160"/>
      <c r="N172" s="160"/>
      <c r="O172" s="160"/>
      <c r="P172" s="160"/>
      <c r="Q172" s="160"/>
      <c r="R172" s="160"/>
      <c r="S172" s="160"/>
    </row>
    <row r="173" spans="2:19" x14ac:dyDescent="0.3">
      <c r="B173" s="71"/>
      <c r="C173" s="160"/>
      <c r="D173" s="160"/>
      <c r="E173" s="160"/>
      <c r="F173" s="160"/>
      <c r="G173" s="160"/>
      <c r="H173" s="160"/>
      <c r="I173" s="160"/>
      <c r="J173" s="160"/>
      <c r="K173" s="71"/>
      <c r="L173" s="71"/>
      <c r="M173" s="160"/>
      <c r="N173" s="160"/>
      <c r="O173" s="160"/>
      <c r="P173" s="160"/>
      <c r="Q173" s="160"/>
      <c r="R173" s="160"/>
      <c r="S173" s="160"/>
    </row>
    <row r="174" spans="2:19" x14ac:dyDescent="0.3">
      <c r="B174" s="122" t="s">
        <v>112</v>
      </c>
      <c r="C174" s="185"/>
      <c r="D174" s="185"/>
      <c r="E174" s="185"/>
      <c r="F174" s="185"/>
      <c r="G174" s="174"/>
      <c r="H174" s="174"/>
      <c r="I174" s="174"/>
      <c r="J174" s="174"/>
      <c r="K174" s="95"/>
      <c r="L174" s="95"/>
      <c r="M174" s="183"/>
      <c r="O174" s="183"/>
      <c r="P174" s="183"/>
      <c r="Q174" s="183"/>
      <c r="R174" s="183"/>
      <c r="S174" s="183"/>
    </row>
    <row r="175" spans="2:19" x14ac:dyDescent="0.3">
      <c r="B175" s="71" t="s">
        <v>113</v>
      </c>
      <c r="C175" s="160"/>
      <c r="D175" s="160"/>
      <c r="E175" s="160"/>
      <c r="F175" s="160"/>
      <c r="G175" s="160"/>
      <c r="H175" s="160"/>
      <c r="I175" s="160"/>
      <c r="J175" s="160"/>
      <c r="K175" s="71"/>
      <c r="L175" s="71"/>
      <c r="M175" s="160"/>
      <c r="O175" s="160"/>
      <c r="P175" s="160"/>
      <c r="Q175" s="160"/>
      <c r="R175" s="160"/>
      <c r="S175" s="160"/>
    </row>
    <row r="176" spans="2:19" x14ac:dyDescent="0.3">
      <c r="C176" s="160"/>
      <c r="D176" s="160"/>
      <c r="E176" s="160"/>
      <c r="F176" s="160"/>
      <c r="G176" s="160"/>
      <c r="H176" s="160"/>
      <c r="I176" s="160"/>
      <c r="J176" s="160"/>
      <c r="K176" s="71"/>
      <c r="L176" s="71"/>
      <c r="M176" s="160"/>
      <c r="O176" s="160"/>
      <c r="P176" s="160"/>
      <c r="Q176" s="160"/>
      <c r="R176" s="160"/>
      <c r="S176" s="160"/>
    </row>
    <row r="177" spans="2:19" ht="28.8" x14ac:dyDescent="0.3">
      <c r="B177" s="128" t="s">
        <v>91</v>
      </c>
      <c r="C177" s="128" t="s">
        <v>92</v>
      </c>
      <c r="D177" s="128" t="s">
        <v>93</v>
      </c>
      <c r="E177" s="128" t="s">
        <v>114</v>
      </c>
      <c r="F177" s="128" t="s">
        <v>115</v>
      </c>
      <c r="G177" s="205"/>
      <c r="H177" s="128" t="s">
        <v>91</v>
      </c>
      <c r="I177" s="128" t="s">
        <v>92</v>
      </c>
      <c r="J177" s="128" t="s">
        <v>93</v>
      </c>
      <c r="K177" s="128" t="s">
        <v>114</v>
      </c>
      <c r="L177" s="128" t="s">
        <v>115</v>
      </c>
      <c r="M177" s="160"/>
      <c r="O177" s="160"/>
      <c r="P177" s="160"/>
      <c r="Q177" s="160"/>
      <c r="R177" s="160"/>
      <c r="S177" s="160"/>
    </row>
    <row r="178" spans="2:19" x14ac:dyDescent="0.3">
      <c r="B178" s="129">
        <f>IF('group input'!C$44="None",0,IF(calculations!F3&gt;0,calculations!F3,0))</f>
        <v>0</v>
      </c>
      <c r="C178" s="130">
        <f>IF('group input'!C$44="None",0,IF(calculations!D3&gt;0,calculations!D3,0))</f>
        <v>0</v>
      </c>
      <c r="D178" s="252">
        <f>IF('group input'!C$44="None",0,IF(calculations!P3&gt;0,calculations!P3,0))</f>
        <v>0</v>
      </c>
      <c r="E178" s="253">
        <f>IF(AND(B178&gt;0,'group input'!C$44&lt;&gt;"None"),VLOOKUP('group input'!C$44,LTD_Rates_lookup,2,FALSE),0)</f>
        <v>0</v>
      </c>
      <c r="F178" s="254">
        <f>calculations!Q3</f>
        <v>0</v>
      </c>
      <c r="G178" s="133"/>
      <c r="H178" s="129">
        <f>IF('group input'!C$44="None",0,IF(calculations!F28&gt;0,calculations!F28,0))</f>
        <v>0</v>
      </c>
      <c r="I178" s="130">
        <f>IF('group input'!C$44="None",0,IF(calculations!D28&gt;0,calculations!D28,0))</f>
        <v>0</v>
      </c>
      <c r="J178" s="252">
        <f>IF('group input'!C$44="None",0,IF(calculations!P28&gt;0,calculations!P28,0))</f>
        <v>0</v>
      </c>
      <c r="K178" s="279">
        <f>IF(AND(H178&gt;0,'group input'!C$44&lt;&gt;"None"),VLOOKUP('group input'!C$44,LTD_Rates_lookup,2,FALSE),0)</f>
        <v>0</v>
      </c>
      <c r="L178" s="254">
        <f>calculations!Q28</f>
        <v>0</v>
      </c>
      <c r="M178" s="160"/>
      <c r="O178" s="160"/>
      <c r="P178" s="160"/>
      <c r="Q178" s="160"/>
      <c r="R178" s="160"/>
      <c r="S178" s="160"/>
    </row>
    <row r="179" spans="2:19" x14ac:dyDescent="0.3">
      <c r="B179" s="108">
        <f>IF('group input'!C$44="None",0,IF(calculations!F4&gt;0,calculations!F4,0))</f>
        <v>0</v>
      </c>
      <c r="C179" s="135">
        <f>IF('group input'!C$44="None",0,IF(calculations!D4&gt;0,calculations!D4,0))</f>
        <v>0</v>
      </c>
      <c r="D179" s="186">
        <f>IF('group input'!C$44="None",0,IF(calculations!P4&gt;0,calculations!P4,0))</f>
        <v>0</v>
      </c>
      <c r="E179" s="187">
        <f>IF(AND(B179&gt;0,'group input'!C$44&lt;&gt;"None"),VLOOKUP('group input'!C$44,LTD_Rates_lookup,2,FALSE),0)</f>
        <v>0</v>
      </c>
      <c r="F179" s="188">
        <f>calculations!Q4</f>
        <v>0</v>
      </c>
      <c r="G179" s="133"/>
      <c r="H179" s="108">
        <f>IF('group input'!C$44="None",0,IF(calculations!F29&gt;0,calculations!F29,0))</f>
        <v>0</v>
      </c>
      <c r="I179" s="135">
        <f>IF('group input'!C$44="None",0,IF(calculations!D29&gt;0,calculations!D29,0))</f>
        <v>0</v>
      </c>
      <c r="J179" s="186">
        <f>IF('group input'!C$44="None",0,IF(calculations!P29&gt;0,calculations!P29,0))</f>
        <v>0</v>
      </c>
      <c r="K179" s="280">
        <f>IF(AND(H179&gt;0,'group input'!C$44&lt;&gt;"None"),VLOOKUP('group input'!C$44,LTD_Rates_lookup,2,FALSE),0)</f>
        <v>0</v>
      </c>
      <c r="L179" s="188">
        <f>calculations!Q29</f>
        <v>0</v>
      </c>
      <c r="M179" s="160"/>
      <c r="O179" s="160"/>
      <c r="P179" s="160"/>
      <c r="Q179" s="160"/>
      <c r="R179" s="160"/>
      <c r="S179" s="160"/>
    </row>
    <row r="180" spans="2:19" x14ac:dyDescent="0.3">
      <c r="B180" s="108">
        <f>IF('group input'!C$44="None",0,IF(calculations!F5&gt;0,calculations!F5,0))</f>
        <v>0</v>
      </c>
      <c r="C180" s="135">
        <f>IF('group input'!C$44="None",0,IF(calculations!D5&gt;0,calculations!D5,0))</f>
        <v>0</v>
      </c>
      <c r="D180" s="186">
        <f>IF('group input'!C$44="None",0,IF(calculations!P5&gt;0,calculations!P5,0))</f>
        <v>0</v>
      </c>
      <c r="E180" s="187">
        <f>IF(AND(B180&gt;0,'group input'!C$44&lt;&gt;"None"),VLOOKUP('group input'!C$44,LTD_Rates_lookup,2,FALSE),0)</f>
        <v>0</v>
      </c>
      <c r="F180" s="188">
        <f>calculations!Q5</f>
        <v>0</v>
      </c>
      <c r="G180" s="133"/>
      <c r="H180" s="108">
        <f>IF('group input'!C$44="None",0,IF(calculations!F30&gt;0,calculations!F30,0))</f>
        <v>0</v>
      </c>
      <c r="I180" s="135">
        <f>IF('group input'!C$44="None",0,IF(calculations!D30&gt;0,calculations!D30,0))</f>
        <v>0</v>
      </c>
      <c r="J180" s="186">
        <f>IF('group input'!C$44="None",0,IF(calculations!P30&gt;0,calculations!P30,0))</f>
        <v>0</v>
      </c>
      <c r="K180" s="280">
        <f>IF(AND(H180&gt;0,'group input'!C$44&lt;&gt;"None"),VLOOKUP('group input'!C$44,LTD_Rates_lookup,2,FALSE),0)</f>
        <v>0</v>
      </c>
      <c r="L180" s="188">
        <f>calculations!Q30</f>
        <v>0</v>
      </c>
      <c r="M180" s="160"/>
      <c r="O180" s="160"/>
      <c r="P180" s="160"/>
      <c r="Q180" s="160"/>
      <c r="R180" s="160"/>
      <c r="S180" s="160"/>
    </row>
    <row r="181" spans="2:19" x14ac:dyDescent="0.3">
      <c r="B181" s="108">
        <f>IF('group input'!C$44="None",0,IF(calculations!F6&gt;0,calculations!F6,0))</f>
        <v>0</v>
      </c>
      <c r="C181" s="135">
        <f>IF('group input'!C$44="None",0,IF(calculations!D6&gt;0,calculations!D6,0))</f>
        <v>0</v>
      </c>
      <c r="D181" s="186">
        <f>IF('group input'!C$44="None",0,IF(calculations!P6&gt;0,calculations!P6,0))</f>
        <v>0</v>
      </c>
      <c r="E181" s="187">
        <f>IF(AND(B181&gt;0,'group input'!C$44&lt;&gt;"None"),VLOOKUP('group input'!C$44,LTD_Rates_lookup,2,FALSE),0)</f>
        <v>0</v>
      </c>
      <c r="F181" s="188">
        <f>calculations!Q6</f>
        <v>0</v>
      </c>
      <c r="G181" s="133"/>
      <c r="H181" s="108">
        <f>IF('group input'!C$44="None",0,IF(calculations!F31&gt;0,calculations!F31,0))</f>
        <v>0</v>
      </c>
      <c r="I181" s="135">
        <f>IF('group input'!C$44="None",0,IF(calculations!D31&gt;0,calculations!D31,0))</f>
        <v>0</v>
      </c>
      <c r="J181" s="186">
        <f>IF('group input'!C$44="None",0,IF(calculations!P31&gt;0,calculations!P31,0))</f>
        <v>0</v>
      </c>
      <c r="K181" s="280">
        <f>IF(AND(H181&gt;0,'group input'!C$44&lt;&gt;"None"),VLOOKUP('group input'!C$44,LTD_Rates_lookup,2,FALSE),0)</f>
        <v>0</v>
      </c>
      <c r="L181" s="188">
        <f>calculations!Q31</f>
        <v>0</v>
      </c>
      <c r="M181" s="160"/>
      <c r="O181" s="160"/>
      <c r="P181" s="160"/>
      <c r="Q181" s="160"/>
      <c r="R181" s="160"/>
      <c r="S181" s="160"/>
    </row>
    <row r="182" spans="2:19" x14ac:dyDescent="0.3">
      <c r="B182" s="108">
        <f>IF('group input'!C$44="None",0,IF(calculations!F7&gt;0,calculations!F7,0))</f>
        <v>0</v>
      </c>
      <c r="C182" s="135">
        <f>IF('group input'!C$44="None",0,IF(calculations!D7&gt;0,calculations!D7,0))</f>
        <v>0</v>
      </c>
      <c r="D182" s="186">
        <f>IF('group input'!C$44="None",0,IF(calculations!P7&gt;0,calculations!P7,0))</f>
        <v>0</v>
      </c>
      <c r="E182" s="187">
        <f>IF(AND(B182&gt;0,'group input'!C$44&lt;&gt;"None"),VLOOKUP('group input'!C$44,LTD_Rates_lookup,2,FALSE),0)</f>
        <v>0</v>
      </c>
      <c r="F182" s="188">
        <f>calculations!Q7</f>
        <v>0</v>
      </c>
      <c r="G182" s="133"/>
      <c r="H182" s="108">
        <f>IF('group input'!C$44="None",0,IF(calculations!F32&gt;0,calculations!F32,0))</f>
        <v>0</v>
      </c>
      <c r="I182" s="135">
        <f>IF('group input'!C$44="None",0,IF(calculations!D32&gt;0,calculations!D32,0))</f>
        <v>0</v>
      </c>
      <c r="J182" s="186">
        <f>IF('group input'!C$44="None",0,IF(calculations!P32&gt;0,calculations!P32,0))</f>
        <v>0</v>
      </c>
      <c r="K182" s="280">
        <f>IF(AND(H182&gt;0,'group input'!C$44&lt;&gt;"None"),VLOOKUP('group input'!C$44,LTD_Rates_lookup,2,FALSE),0)</f>
        <v>0</v>
      </c>
      <c r="L182" s="188">
        <f>calculations!Q32</f>
        <v>0</v>
      </c>
      <c r="M182" s="160"/>
      <c r="O182" s="160"/>
      <c r="P182" s="160"/>
      <c r="Q182" s="160"/>
      <c r="R182" s="160"/>
      <c r="S182" s="160"/>
    </row>
    <row r="183" spans="2:19" x14ac:dyDescent="0.3">
      <c r="B183" s="108">
        <f>IF('group input'!C$44="None",0,IF(calculations!F8&gt;0,calculations!F8,0))</f>
        <v>0</v>
      </c>
      <c r="C183" s="135">
        <f>IF('group input'!C$44="None",0,IF(calculations!D8&gt;0,calculations!D8,0))</f>
        <v>0</v>
      </c>
      <c r="D183" s="186">
        <f>IF('group input'!C$44="None",0,IF(calculations!P8&gt;0,calculations!P8,0))</f>
        <v>0</v>
      </c>
      <c r="E183" s="187">
        <f>IF(AND(B183&gt;0,'group input'!C$44&lt;&gt;"None"),VLOOKUP('group input'!C$44,LTD_Rates_lookup,2,FALSE),0)</f>
        <v>0</v>
      </c>
      <c r="F183" s="188">
        <f>calculations!Q8</f>
        <v>0</v>
      </c>
      <c r="G183" s="133"/>
      <c r="H183" s="108">
        <f>IF('group input'!C$44="None",0,IF(calculations!F33&gt;0,calculations!F33,0))</f>
        <v>0</v>
      </c>
      <c r="I183" s="135">
        <f>IF('group input'!C$44="None",0,IF(calculations!D33&gt;0,calculations!D33,0))</f>
        <v>0</v>
      </c>
      <c r="J183" s="186">
        <f>IF('group input'!C$44="None",0,IF(calculations!P33&gt;0,calculations!P33,0))</f>
        <v>0</v>
      </c>
      <c r="K183" s="280">
        <f>IF(AND(H183&gt;0,'group input'!C$44&lt;&gt;"None"),VLOOKUP('group input'!C$44,LTD_Rates_lookup,2,FALSE),0)</f>
        <v>0</v>
      </c>
      <c r="L183" s="188">
        <f>calculations!Q33</f>
        <v>0</v>
      </c>
      <c r="M183" s="160"/>
      <c r="O183" s="160"/>
      <c r="P183" s="160"/>
      <c r="Q183" s="160"/>
      <c r="R183" s="160"/>
      <c r="S183" s="160"/>
    </row>
    <row r="184" spans="2:19" x14ac:dyDescent="0.3">
      <c r="B184" s="108">
        <f>IF('group input'!C$44="None",0,IF(calculations!F9&gt;0,calculations!F9,0))</f>
        <v>0</v>
      </c>
      <c r="C184" s="135">
        <f>IF('group input'!C$44="None",0,IF(calculations!D9&gt;0,calculations!D9,0))</f>
        <v>0</v>
      </c>
      <c r="D184" s="186">
        <f>IF('group input'!C$44="None",0,IF(calculations!P9&gt;0,calculations!P9,0))</f>
        <v>0</v>
      </c>
      <c r="E184" s="187">
        <f>IF(AND(B184&gt;0,'group input'!C$44&lt;&gt;"None"),VLOOKUP('group input'!C$44,LTD_Rates_lookup,2,FALSE),0)</f>
        <v>0</v>
      </c>
      <c r="F184" s="188">
        <f>calculations!Q9</f>
        <v>0</v>
      </c>
      <c r="G184" s="133"/>
      <c r="H184" s="108">
        <f>IF('group input'!C$44="None",0,IF(calculations!F34&gt;0,calculations!F34,0))</f>
        <v>0</v>
      </c>
      <c r="I184" s="135">
        <f>IF('group input'!C$44="None",0,IF(calculations!D34&gt;0,calculations!D34,0))</f>
        <v>0</v>
      </c>
      <c r="J184" s="186">
        <f>IF('group input'!C$44="None",0,IF(calculations!P34&gt;0,calculations!P34,0))</f>
        <v>0</v>
      </c>
      <c r="K184" s="280">
        <f>IF(AND(H184&gt;0,'group input'!C$44&lt;&gt;"None"),VLOOKUP('group input'!C$44,LTD_Rates_lookup,2,FALSE),0)</f>
        <v>0</v>
      </c>
      <c r="L184" s="188">
        <f>calculations!Q34</f>
        <v>0</v>
      </c>
      <c r="M184" s="160"/>
      <c r="O184" s="160"/>
      <c r="P184" s="160"/>
      <c r="Q184" s="160"/>
      <c r="R184" s="160"/>
      <c r="S184" s="160"/>
    </row>
    <row r="185" spans="2:19" x14ac:dyDescent="0.3">
      <c r="B185" s="108">
        <f>IF('group input'!C$44="None",0,IF(calculations!F10&gt;0,calculations!F10,0))</f>
        <v>0</v>
      </c>
      <c r="C185" s="135">
        <f>IF('group input'!C$44="None",0,IF(calculations!D10&gt;0,calculations!D10,0))</f>
        <v>0</v>
      </c>
      <c r="D185" s="186">
        <f>IF('group input'!C$44="None",0,IF(calculations!P10&gt;0,calculations!P10,0))</f>
        <v>0</v>
      </c>
      <c r="E185" s="187">
        <f>IF(AND(B185&gt;0,'group input'!C$44&lt;&gt;"None"),VLOOKUP('group input'!C$44,LTD_Rates_lookup,2,FALSE),0)</f>
        <v>0</v>
      </c>
      <c r="F185" s="188">
        <f>calculations!Q10</f>
        <v>0</v>
      </c>
      <c r="G185" s="133"/>
      <c r="H185" s="108">
        <f>IF('group input'!C$44="None",0,IF(calculations!F35&gt;0,calculations!F35,0))</f>
        <v>0</v>
      </c>
      <c r="I185" s="135">
        <f>IF('group input'!C$44="None",0,IF(calculations!D35&gt;0,calculations!D35,0))</f>
        <v>0</v>
      </c>
      <c r="J185" s="186">
        <f>IF('group input'!C$44="None",0,IF(calculations!P35&gt;0,calculations!P35,0))</f>
        <v>0</v>
      </c>
      <c r="K185" s="280">
        <f>IF(AND(H185&gt;0,'group input'!C$44&lt;&gt;"None"),VLOOKUP('group input'!C$44,LTD_Rates_lookup,2,FALSE),0)</f>
        <v>0</v>
      </c>
      <c r="L185" s="188">
        <f>calculations!Q35</f>
        <v>0</v>
      </c>
      <c r="M185" s="160"/>
      <c r="O185" s="160"/>
      <c r="P185" s="160"/>
      <c r="Q185" s="160"/>
      <c r="R185" s="160"/>
      <c r="S185" s="160"/>
    </row>
    <row r="186" spans="2:19" x14ac:dyDescent="0.3">
      <c r="B186" s="108">
        <f>IF('group input'!C$44="None",0,IF(calculations!F11&gt;0,calculations!F11,0))</f>
        <v>0</v>
      </c>
      <c r="C186" s="135">
        <f>IF('group input'!C$44="None",0,IF(calculations!D11&gt;0,calculations!D11,0))</f>
        <v>0</v>
      </c>
      <c r="D186" s="186">
        <f>IF('group input'!C$44="None",0,IF(calculations!P11&gt;0,calculations!P11,0))</f>
        <v>0</v>
      </c>
      <c r="E186" s="187">
        <f>IF(AND(B186&gt;0,'group input'!C$44&lt;&gt;"None"),VLOOKUP('group input'!C$44,LTD_Rates_lookup,2,FALSE),0)</f>
        <v>0</v>
      </c>
      <c r="F186" s="188">
        <f>calculations!Q11</f>
        <v>0</v>
      </c>
      <c r="G186" s="133"/>
      <c r="H186" s="108">
        <f>IF('group input'!C$44="None",0,IF(calculations!F36&gt;0,calculations!F36,0))</f>
        <v>0</v>
      </c>
      <c r="I186" s="135">
        <f>IF('group input'!C$44="None",0,IF(calculations!D36&gt;0,calculations!D36,0))</f>
        <v>0</v>
      </c>
      <c r="J186" s="186">
        <f>IF('group input'!C$44="None",0,IF(calculations!P36&gt;0,calculations!P36,0))</f>
        <v>0</v>
      </c>
      <c r="K186" s="280">
        <f>IF(AND(H186&gt;0,'group input'!C$44&lt;&gt;"None"),VLOOKUP('group input'!C$44,LTD_Rates_lookup,2,FALSE),0)</f>
        <v>0</v>
      </c>
      <c r="L186" s="188">
        <f>calculations!Q36</f>
        <v>0</v>
      </c>
      <c r="M186" s="160"/>
      <c r="O186" s="160"/>
      <c r="P186" s="160"/>
      <c r="Q186" s="160"/>
      <c r="R186" s="160"/>
      <c r="S186" s="160"/>
    </row>
    <row r="187" spans="2:19" x14ac:dyDescent="0.3">
      <c r="B187" s="108">
        <f>IF('group input'!C$44="None",0,IF(calculations!F12&gt;0,calculations!F12,0))</f>
        <v>0</v>
      </c>
      <c r="C187" s="135">
        <f>IF('group input'!C$44="None",0,IF(calculations!D12&gt;0,calculations!D12,0))</f>
        <v>0</v>
      </c>
      <c r="D187" s="186">
        <f>IF('group input'!C$44="None",0,IF(calculations!P12&gt;0,calculations!P12,0))</f>
        <v>0</v>
      </c>
      <c r="E187" s="187">
        <f>IF(AND(B187&gt;0,'group input'!C$44&lt;&gt;"None"),VLOOKUP('group input'!C$44,LTD_Rates_lookup,2,FALSE),0)</f>
        <v>0</v>
      </c>
      <c r="F187" s="188">
        <f>calculations!Q12</f>
        <v>0</v>
      </c>
      <c r="G187" s="133"/>
      <c r="H187" s="108">
        <f>IF('group input'!C$44="None",0,IF(calculations!F37&gt;0,calculations!F37,0))</f>
        <v>0</v>
      </c>
      <c r="I187" s="135">
        <f>IF('group input'!C$44="None",0,IF(calculations!D37&gt;0,calculations!D37,0))</f>
        <v>0</v>
      </c>
      <c r="J187" s="186">
        <f>IF('group input'!C$44="None",0,IF(calculations!P37&gt;0,calculations!P37,0))</f>
        <v>0</v>
      </c>
      <c r="K187" s="280">
        <f>IF(AND(H187&gt;0,'group input'!C$44&lt;&gt;"None"),VLOOKUP('group input'!C$44,LTD_Rates_lookup,2,FALSE),0)</f>
        <v>0</v>
      </c>
      <c r="L187" s="188">
        <f>calculations!Q37</f>
        <v>0</v>
      </c>
      <c r="M187" s="160"/>
      <c r="O187" s="160"/>
      <c r="P187" s="160"/>
      <c r="Q187" s="160"/>
      <c r="R187" s="160"/>
      <c r="S187" s="160"/>
    </row>
    <row r="188" spans="2:19" x14ac:dyDescent="0.3">
      <c r="B188" s="108">
        <f>IF('group input'!C$44="None",0,IF(calculations!F13&gt;0,calculations!F13,0))</f>
        <v>0</v>
      </c>
      <c r="C188" s="135">
        <f>IF('group input'!C$44="None",0,IF(calculations!D13&gt;0,calculations!D13,0))</f>
        <v>0</v>
      </c>
      <c r="D188" s="186">
        <f>IF('group input'!C$44="None",0,IF(calculations!P13&gt;0,calculations!P13,0))</f>
        <v>0</v>
      </c>
      <c r="E188" s="187">
        <f>IF(AND(B188&gt;0,'group input'!C$44&lt;&gt;"None"),VLOOKUP('group input'!C$44,LTD_Rates_lookup,2,FALSE),0)</f>
        <v>0</v>
      </c>
      <c r="F188" s="188">
        <f>calculations!Q13</f>
        <v>0</v>
      </c>
      <c r="G188" s="133"/>
      <c r="H188" s="108">
        <f>IF('group input'!C$44="None",0,IF(calculations!F38&gt;0,calculations!F38,0))</f>
        <v>0</v>
      </c>
      <c r="I188" s="135">
        <f>IF('group input'!C$44="None",0,IF(calculations!D38&gt;0,calculations!D38,0))</f>
        <v>0</v>
      </c>
      <c r="J188" s="186">
        <f>IF('group input'!C$44="None",0,IF(calculations!P38&gt;0,calculations!P38,0))</f>
        <v>0</v>
      </c>
      <c r="K188" s="280">
        <f>IF(AND(H188&gt;0,'group input'!C$44&lt;&gt;"None"),VLOOKUP('group input'!C$44,LTD_Rates_lookup,2,FALSE),0)</f>
        <v>0</v>
      </c>
      <c r="L188" s="188">
        <f>calculations!Q38</f>
        <v>0</v>
      </c>
      <c r="M188" s="160"/>
      <c r="O188" s="160"/>
      <c r="P188" s="160"/>
      <c r="Q188" s="160"/>
      <c r="R188" s="160"/>
      <c r="S188" s="160"/>
    </row>
    <row r="189" spans="2:19" x14ac:dyDescent="0.3">
      <c r="B189" s="108">
        <f>IF('group input'!C$44="None",0,IF(calculations!F14&gt;0,calculations!F14,0))</f>
        <v>0</v>
      </c>
      <c r="C189" s="135">
        <f>IF('group input'!C$44="None",0,IF(calculations!D14&gt;0,calculations!D14,0))</f>
        <v>0</v>
      </c>
      <c r="D189" s="186">
        <f>IF('group input'!C$44="None",0,IF(calculations!P14&gt;0,calculations!P14,0))</f>
        <v>0</v>
      </c>
      <c r="E189" s="187">
        <f>IF(AND(B189&gt;0,'group input'!C$44&lt;&gt;"None"),VLOOKUP('group input'!C$44,LTD_Rates_lookup,2,FALSE),0)</f>
        <v>0</v>
      </c>
      <c r="F189" s="188">
        <f>calculations!Q14</f>
        <v>0</v>
      </c>
      <c r="G189" s="133"/>
      <c r="H189" s="108">
        <f>IF('group input'!C$44="None",0,IF(calculations!F39&gt;0,calculations!F39,0))</f>
        <v>0</v>
      </c>
      <c r="I189" s="135">
        <f>IF('group input'!C$44="None",0,IF(calculations!D39&gt;0,calculations!D39,0))</f>
        <v>0</v>
      </c>
      <c r="J189" s="186">
        <f>IF('group input'!C$44="None",0,IF(calculations!P39&gt;0,calculations!P39,0))</f>
        <v>0</v>
      </c>
      <c r="K189" s="280">
        <f>IF(AND(H189&gt;0,'group input'!C$44&lt;&gt;"None"),VLOOKUP('group input'!C$44,LTD_Rates_lookup,2,FALSE),0)</f>
        <v>0</v>
      </c>
      <c r="L189" s="188">
        <f>calculations!Q39</f>
        <v>0</v>
      </c>
      <c r="M189" s="160"/>
      <c r="O189" s="160"/>
      <c r="P189" s="160"/>
      <c r="Q189" s="160"/>
      <c r="R189" s="160"/>
      <c r="S189" s="160"/>
    </row>
    <row r="190" spans="2:19" x14ac:dyDescent="0.3">
      <c r="B190" s="108">
        <f>IF('group input'!C$44="None",0,IF(calculations!F15&gt;0,calculations!F15,0))</f>
        <v>0</v>
      </c>
      <c r="C190" s="135">
        <f>IF('group input'!C$44="None",0,IF(calculations!D15&gt;0,calculations!D15,0))</f>
        <v>0</v>
      </c>
      <c r="D190" s="186">
        <f>IF('group input'!C$44="None",0,IF(calculations!P15&gt;0,calculations!P15,0))</f>
        <v>0</v>
      </c>
      <c r="E190" s="187">
        <f>IF(AND(B190&gt;0,'group input'!C$44&lt;&gt;"None"),VLOOKUP('group input'!C$44,LTD_Rates_lookup,2,FALSE),0)</f>
        <v>0</v>
      </c>
      <c r="F190" s="188">
        <f>calculations!Q15</f>
        <v>0</v>
      </c>
      <c r="G190" s="133"/>
      <c r="H190" s="108">
        <f>IF('group input'!C$44="None",0,IF(calculations!F40&gt;0,calculations!F40,0))</f>
        <v>0</v>
      </c>
      <c r="I190" s="135">
        <f>IF('group input'!C$44="None",0,IF(calculations!D40&gt;0,calculations!D40,0))</f>
        <v>0</v>
      </c>
      <c r="J190" s="186">
        <f>IF('group input'!C$44="None",0,IF(calculations!P40&gt;0,calculations!P40,0))</f>
        <v>0</v>
      </c>
      <c r="K190" s="280">
        <f>IF(AND(H190&gt;0,'group input'!C$44&lt;&gt;"None"),VLOOKUP('group input'!C$44,LTD_Rates_lookup,2,FALSE),0)</f>
        <v>0</v>
      </c>
      <c r="L190" s="188">
        <f>calculations!Q40</f>
        <v>0</v>
      </c>
      <c r="M190" s="160"/>
      <c r="O190" s="160"/>
      <c r="P190" s="160"/>
      <c r="Q190" s="160"/>
      <c r="R190" s="160"/>
      <c r="S190" s="160"/>
    </row>
    <row r="191" spans="2:19" x14ac:dyDescent="0.3">
      <c r="B191" s="108">
        <f>IF('group input'!C$44="None",0,IF(calculations!F16&gt;0,calculations!F16,0))</f>
        <v>0</v>
      </c>
      <c r="C191" s="135">
        <f>IF('group input'!C$44="None",0,IF(calculations!D16&gt;0,calculations!D16,0))</f>
        <v>0</v>
      </c>
      <c r="D191" s="186">
        <f>IF('group input'!C$44="None",0,IF(calculations!P16&gt;0,calculations!P16,0))</f>
        <v>0</v>
      </c>
      <c r="E191" s="187">
        <f>IF(AND(B191&gt;0,'group input'!C$44&lt;&gt;"None"),VLOOKUP('group input'!C$44,LTD_Rates_lookup,2,FALSE),0)</f>
        <v>0</v>
      </c>
      <c r="F191" s="188">
        <f>calculations!Q16</f>
        <v>0</v>
      </c>
      <c r="G191" s="133"/>
      <c r="H191" s="108">
        <f>IF('group input'!C$44="None",0,IF(calculations!F41&gt;0,calculations!F41,0))</f>
        <v>0</v>
      </c>
      <c r="I191" s="135">
        <f>IF('group input'!C$44="None",0,IF(calculations!D41&gt;0,calculations!D41,0))</f>
        <v>0</v>
      </c>
      <c r="J191" s="186">
        <f>IF('group input'!C$44="None",0,IF(calculations!P41&gt;0,calculations!P41,0))</f>
        <v>0</v>
      </c>
      <c r="K191" s="280">
        <f>IF(AND(H191&gt;0,'group input'!C$44&lt;&gt;"None"),VLOOKUP('group input'!C$44,LTD_Rates_lookup,2,FALSE),0)</f>
        <v>0</v>
      </c>
      <c r="L191" s="188">
        <f>calculations!Q41</f>
        <v>0</v>
      </c>
      <c r="M191" s="160"/>
      <c r="O191" s="160"/>
      <c r="P191" s="160"/>
      <c r="Q191" s="160"/>
      <c r="R191" s="160"/>
      <c r="S191" s="160"/>
    </row>
    <row r="192" spans="2:19" x14ac:dyDescent="0.3">
      <c r="B192" s="108">
        <f>IF('group input'!C$44="None",0,IF(calculations!F17&gt;0,calculations!F17,0))</f>
        <v>0</v>
      </c>
      <c r="C192" s="135">
        <f>IF('group input'!C$44="None",0,IF(calculations!D17&gt;0,calculations!D17,0))</f>
        <v>0</v>
      </c>
      <c r="D192" s="186">
        <f>IF('group input'!C$44="None",0,IF(calculations!P17&gt;0,calculations!P17,0))</f>
        <v>0</v>
      </c>
      <c r="E192" s="187">
        <f>IF(AND(B192&gt;0,'group input'!C$44&lt;&gt;"None"),VLOOKUP('group input'!C$44,LTD_Rates_lookup,2,FALSE),0)</f>
        <v>0</v>
      </c>
      <c r="F192" s="188">
        <f>calculations!Q17</f>
        <v>0</v>
      </c>
      <c r="G192" s="133"/>
      <c r="H192" s="108">
        <f>IF('group input'!C$44="None",0,IF(calculations!F42&gt;0,calculations!F42,0))</f>
        <v>0</v>
      </c>
      <c r="I192" s="135">
        <f>IF('group input'!C$44="None",0,IF(calculations!D42&gt;0,calculations!D42,0))</f>
        <v>0</v>
      </c>
      <c r="J192" s="186">
        <f>IF('group input'!C$44="None",0,IF(calculations!P42&gt;0,calculations!P42,0))</f>
        <v>0</v>
      </c>
      <c r="K192" s="280">
        <f>IF(AND(H192&gt;0,'group input'!C$44&lt;&gt;"None"),VLOOKUP('group input'!C$44,LTD_Rates_lookup,2,FALSE),0)</f>
        <v>0</v>
      </c>
      <c r="L192" s="188">
        <f>calculations!Q42</f>
        <v>0</v>
      </c>
      <c r="M192" s="160"/>
      <c r="O192" s="160"/>
      <c r="P192" s="160"/>
      <c r="Q192" s="160"/>
      <c r="R192" s="160"/>
      <c r="S192" s="160"/>
    </row>
    <row r="193" spans="2:19" x14ac:dyDescent="0.3">
      <c r="B193" s="108">
        <f>IF('group input'!C$44="None",0,IF(calculations!F18&gt;0,calculations!F18,0))</f>
        <v>0</v>
      </c>
      <c r="C193" s="135">
        <f>IF('group input'!C$44="None",0,IF(calculations!D18&gt;0,calculations!D18,0))</f>
        <v>0</v>
      </c>
      <c r="D193" s="186">
        <f>IF('group input'!C$44="None",0,IF(calculations!P18&gt;0,calculations!P18,0))</f>
        <v>0</v>
      </c>
      <c r="E193" s="187">
        <f>IF(AND(B193&gt;0,'group input'!C$44&lt;&gt;"None"),VLOOKUP('group input'!C$44,LTD_Rates_lookup,2,FALSE),0)</f>
        <v>0</v>
      </c>
      <c r="F193" s="188">
        <f>calculations!Q18</f>
        <v>0</v>
      </c>
      <c r="G193" s="133"/>
      <c r="H193" s="108">
        <f>IF('group input'!C$44="None",0,IF(calculations!F43&gt;0,calculations!F43,0))</f>
        <v>0</v>
      </c>
      <c r="I193" s="135">
        <f>IF('group input'!C$44="None",0,IF(calculations!D43&gt;0,calculations!D43,0))</f>
        <v>0</v>
      </c>
      <c r="J193" s="186">
        <f>IF('group input'!C$44="None",0,IF(calculations!P43&gt;0,calculations!P43,0))</f>
        <v>0</v>
      </c>
      <c r="K193" s="280">
        <f>IF(AND(H193&gt;0,'group input'!C$44&lt;&gt;"None"),VLOOKUP('group input'!C$44,LTD_Rates_lookup,2,FALSE),0)</f>
        <v>0</v>
      </c>
      <c r="L193" s="188">
        <f>calculations!Q43</f>
        <v>0</v>
      </c>
      <c r="M193" s="160"/>
      <c r="O193" s="160"/>
      <c r="P193" s="160"/>
      <c r="Q193" s="160"/>
      <c r="R193" s="160"/>
      <c r="S193" s="160"/>
    </row>
    <row r="194" spans="2:19" x14ac:dyDescent="0.3">
      <c r="B194" s="108">
        <f>IF('group input'!C$44="None",0,IF(calculations!F19&gt;0,calculations!F19,0))</f>
        <v>0</v>
      </c>
      <c r="C194" s="135">
        <f>IF('group input'!C$44="None",0,IF(calculations!D19&gt;0,calculations!D19,0))</f>
        <v>0</v>
      </c>
      <c r="D194" s="186">
        <f>IF('group input'!C$44="None",0,IF(calculations!P19&gt;0,calculations!P19,0))</f>
        <v>0</v>
      </c>
      <c r="E194" s="187">
        <f>IF(AND(B194&gt;0,'group input'!C$44&lt;&gt;"None"),VLOOKUP('group input'!C$44,LTD_Rates_lookup,2,FALSE),0)</f>
        <v>0</v>
      </c>
      <c r="F194" s="188">
        <f>calculations!Q19</f>
        <v>0</v>
      </c>
      <c r="G194" s="133"/>
      <c r="H194" s="108">
        <f>IF('group input'!C$44="None",0,IF(calculations!F44&gt;0,calculations!F44,0))</f>
        <v>0</v>
      </c>
      <c r="I194" s="135">
        <f>IF('group input'!C$44="None",0,IF(calculations!D44&gt;0,calculations!D44,0))</f>
        <v>0</v>
      </c>
      <c r="J194" s="186">
        <f>IF('group input'!C$44="None",0,IF(calculations!P44&gt;0,calculations!P44,0))</f>
        <v>0</v>
      </c>
      <c r="K194" s="280">
        <f>IF(AND(H194&gt;0,'group input'!C$44&lt;&gt;"None"),VLOOKUP('group input'!C$44,LTD_Rates_lookup,2,FALSE),0)</f>
        <v>0</v>
      </c>
      <c r="L194" s="188">
        <f>calculations!Q44</f>
        <v>0</v>
      </c>
      <c r="M194" s="160"/>
      <c r="O194" s="160"/>
      <c r="P194" s="160"/>
      <c r="Q194" s="160"/>
      <c r="R194" s="160"/>
      <c r="S194" s="160"/>
    </row>
    <row r="195" spans="2:19" x14ac:dyDescent="0.3">
      <c r="B195" s="108">
        <f>IF('group input'!C$44="None",0,IF(calculations!F20&gt;0,calculations!F20,0))</f>
        <v>0</v>
      </c>
      <c r="C195" s="135">
        <f>IF('group input'!C$44="None",0,IF(calculations!D20&gt;0,calculations!D20,0))</f>
        <v>0</v>
      </c>
      <c r="D195" s="186">
        <f>IF('group input'!C$44="None",0,IF(calculations!P20&gt;0,calculations!P20,0))</f>
        <v>0</v>
      </c>
      <c r="E195" s="187">
        <f>IF(AND(B195&gt;0,'group input'!C$44&lt;&gt;"None"),VLOOKUP('group input'!C$44,LTD_Rates_lookup,2,FALSE),0)</f>
        <v>0</v>
      </c>
      <c r="F195" s="188">
        <f>calculations!Q20</f>
        <v>0</v>
      </c>
      <c r="G195" s="133"/>
      <c r="H195" s="108">
        <f>IF('group input'!C$44="None",0,IF(calculations!F45&gt;0,calculations!F45,0))</f>
        <v>0</v>
      </c>
      <c r="I195" s="135">
        <f>IF('group input'!C$44="None",0,IF(calculations!D45&gt;0,calculations!D45,0))</f>
        <v>0</v>
      </c>
      <c r="J195" s="186">
        <f>IF('group input'!C$44="None",0,IF(calculations!P45&gt;0,calculations!P45,0))</f>
        <v>0</v>
      </c>
      <c r="K195" s="280">
        <f>IF(AND(H195&gt;0,'group input'!C$44&lt;&gt;"None"),VLOOKUP('group input'!C$44,LTD_Rates_lookup,2,FALSE),0)</f>
        <v>0</v>
      </c>
      <c r="L195" s="188">
        <f>calculations!Q45</f>
        <v>0</v>
      </c>
      <c r="M195" s="160"/>
      <c r="O195" s="160"/>
      <c r="P195" s="160"/>
      <c r="Q195" s="160"/>
      <c r="R195" s="160"/>
      <c r="S195" s="160"/>
    </row>
    <row r="196" spans="2:19" x14ac:dyDescent="0.3">
      <c r="B196" s="108">
        <f>IF('group input'!C$44="None",0,IF(calculations!F21&gt;0,calculations!F21,0))</f>
        <v>0</v>
      </c>
      <c r="C196" s="135">
        <f>IF('group input'!C$44="None",0,IF(calculations!D21&gt;0,calculations!D21,0))</f>
        <v>0</v>
      </c>
      <c r="D196" s="186">
        <f>IF('group input'!C$44="None",0,IF(calculations!P21&gt;0,calculations!P21,0))</f>
        <v>0</v>
      </c>
      <c r="E196" s="187">
        <f>IF(AND(B196&gt;0,'group input'!C$44&lt;&gt;"None"),VLOOKUP('group input'!C$44,LTD_Rates_lookup,2,FALSE),0)</f>
        <v>0</v>
      </c>
      <c r="F196" s="188">
        <f>calculations!Q21</f>
        <v>0</v>
      </c>
      <c r="G196" s="133"/>
      <c r="H196" s="108">
        <f>IF('group input'!C$44="None",0,IF(calculations!F46&gt;0,calculations!F46,0))</f>
        <v>0</v>
      </c>
      <c r="I196" s="135">
        <f>IF('group input'!C$44="None",0,IF(calculations!D46&gt;0,calculations!D46,0))</f>
        <v>0</v>
      </c>
      <c r="J196" s="186">
        <f>IF('group input'!C$44="None",0,IF(calculations!P46&gt;0,calculations!P46,0))</f>
        <v>0</v>
      </c>
      <c r="K196" s="280">
        <f>IF(AND(H196&gt;0,'group input'!C$44&lt;&gt;"None"),VLOOKUP('group input'!C$44,LTD_Rates_lookup,2,FALSE),0)</f>
        <v>0</v>
      </c>
      <c r="L196" s="188">
        <f>calculations!Q46</f>
        <v>0</v>
      </c>
      <c r="M196" s="160"/>
      <c r="O196" s="160"/>
      <c r="P196" s="160"/>
      <c r="Q196" s="160"/>
      <c r="R196" s="160"/>
      <c r="S196" s="160"/>
    </row>
    <row r="197" spans="2:19" x14ac:dyDescent="0.3">
      <c r="B197" s="108">
        <f>IF('group input'!C$44="None",0,IF(calculations!F22&gt;0,calculations!F22,0))</f>
        <v>0</v>
      </c>
      <c r="C197" s="135">
        <f>IF('group input'!C$44="None",0,IF(calculations!D22&gt;0,calculations!D22,0))</f>
        <v>0</v>
      </c>
      <c r="D197" s="186">
        <f>IF('group input'!C$44="None",0,IF(calculations!P22&gt;0,calculations!P22,0))</f>
        <v>0</v>
      </c>
      <c r="E197" s="187">
        <f>IF(AND(B197&gt;0,'group input'!C$44&lt;&gt;"None"),VLOOKUP('group input'!C$44,LTD_Rates_lookup,2,FALSE),0)</f>
        <v>0</v>
      </c>
      <c r="F197" s="188">
        <f>calculations!Q22</f>
        <v>0</v>
      </c>
      <c r="G197" s="133"/>
      <c r="H197" s="108">
        <f>IF('group input'!C$44="None",0,IF(calculations!F47&gt;0,calculations!F47,0))</f>
        <v>0</v>
      </c>
      <c r="I197" s="135">
        <f>IF('group input'!C$44="None",0,IF(calculations!D47&gt;0,calculations!D47,0))</f>
        <v>0</v>
      </c>
      <c r="J197" s="186">
        <f>IF('group input'!C$44="None",0,IF(calculations!P47&gt;0,calculations!P47,0))</f>
        <v>0</v>
      </c>
      <c r="K197" s="280">
        <f>IF(AND(H197&gt;0,'group input'!C$44&lt;&gt;"None"),VLOOKUP('group input'!C$44,LTD_Rates_lookup,2,FALSE),0)</f>
        <v>0</v>
      </c>
      <c r="L197" s="188">
        <f>calculations!Q47</f>
        <v>0</v>
      </c>
      <c r="M197" s="160"/>
      <c r="O197" s="160"/>
      <c r="P197" s="160"/>
      <c r="Q197" s="160"/>
      <c r="R197" s="160"/>
      <c r="S197" s="160"/>
    </row>
    <row r="198" spans="2:19" x14ac:dyDescent="0.3">
      <c r="B198" s="108">
        <f>IF('group input'!C$44="None",0,IF(calculations!F23&gt;0,calculations!F23,0))</f>
        <v>0</v>
      </c>
      <c r="C198" s="135">
        <f>IF('group input'!C$44="None",0,IF(calculations!D23&gt;0,calculations!D23,0))</f>
        <v>0</v>
      </c>
      <c r="D198" s="186">
        <f>IF('group input'!C$44="None",0,IF(calculations!P23&gt;0,calculations!P23,0))</f>
        <v>0</v>
      </c>
      <c r="E198" s="187">
        <f>IF(AND(B198&gt;0,'group input'!C$44&lt;&gt;"None"),VLOOKUP('group input'!C$44,LTD_Rates_lookup,2,FALSE),0)</f>
        <v>0</v>
      </c>
      <c r="F198" s="188">
        <f>calculations!Q23</f>
        <v>0</v>
      </c>
      <c r="G198" s="133"/>
      <c r="H198" s="108">
        <f>IF('group input'!C$44="None",0,IF(calculations!F48&gt;0,calculations!F48,0))</f>
        <v>0</v>
      </c>
      <c r="I198" s="135">
        <f>IF('group input'!C$44="None",0,IF(calculations!D48&gt;0,calculations!D48,0))</f>
        <v>0</v>
      </c>
      <c r="J198" s="186">
        <f>IF('group input'!C$44="None",0,IF(calculations!P48&gt;0,calculations!P48,0))</f>
        <v>0</v>
      </c>
      <c r="K198" s="280">
        <f>IF(AND(H198&gt;0,'group input'!C$44&lt;&gt;"None"),VLOOKUP('group input'!C$44,LTD_Rates_lookup,2,FALSE),0)</f>
        <v>0</v>
      </c>
      <c r="L198" s="188">
        <f>calculations!Q48</f>
        <v>0</v>
      </c>
      <c r="M198" s="160"/>
      <c r="O198" s="160"/>
      <c r="P198" s="160"/>
      <c r="Q198" s="160"/>
      <c r="R198" s="160"/>
      <c r="S198" s="160"/>
    </row>
    <row r="199" spans="2:19" x14ac:dyDescent="0.3">
      <c r="B199" s="108">
        <f>IF('group input'!C$44="None",0,IF(calculations!F24&gt;0,calculations!F24,0))</f>
        <v>0</v>
      </c>
      <c r="C199" s="135">
        <f>IF('group input'!C$44="None",0,IF(calculations!D24&gt;0,calculations!D24,0))</f>
        <v>0</v>
      </c>
      <c r="D199" s="186">
        <f>IF('group input'!C$44="None",0,IF(calculations!P24&gt;0,calculations!P24,0))</f>
        <v>0</v>
      </c>
      <c r="E199" s="187">
        <f>IF(AND(B199&gt;0,'group input'!C$44&lt;&gt;"None"),VLOOKUP('group input'!C$44,LTD_Rates_lookup,2,FALSE),0)</f>
        <v>0</v>
      </c>
      <c r="F199" s="188">
        <f>calculations!Q24</f>
        <v>0</v>
      </c>
      <c r="G199" s="133"/>
      <c r="H199" s="108">
        <f>IF('group input'!C$44="None",0,IF(calculations!F49&gt;0,calculations!F49,0))</f>
        <v>0</v>
      </c>
      <c r="I199" s="135">
        <f>IF('group input'!C$44="None",0,IF(calculations!D49&gt;0,calculations!D49,0))</f>
        <v>0</v>
      </c>
      <c r="J199" s="186">
        <f>IF('group input'!C$44="None",0,IF(calculations!P49&gt;0,calculations!P49,0))</f>
        <v>0</v>
      </c>
      <c r="K199" s="280">
        <f>IF(AND(H199&gt;0,'group input'!C$44&lt;&gt;"None"),VLOOKUP('group input'!C$44,LTD_Rates_lookup,2,FALSE),0)</f>
        <v>0</v>
      </c>
      <c r="L199" s="188">
        <f>calculations!Q49</f>
        <v>0</v>
      </c>
      <c r="M199" s="160"/>
      <c r="O199" s="160"/>
      <c r="P199" s="160"/>
      <c r="Q199" s="160"/>
      <c r="R199" s="160"/>
      <c r="S199" s="160"/>
    </row>
    <row r="200" spans="2:19" x14ac:dyDescent="0.3">
      <c r="B200" s="108">
        <f>IF('group input'!C$44="None",0,IF(calculations!F25&gt;0,calculations!F25,0))</f>
        <v>0</v>
      </c>
      <c r="C200" s="135">
        <f>IF('group input'!C$44="None",0,IF(calculations!D25&gt;0,calculations!D25,0))</f>
        <v>0</v>
      </c>
      <c r="D200" s="186">
        <f>IF('group input'!C$44="None",0,IF(calculations!P25&gt;0,calculations!P25,0))</f>
        <v>0</v>
      </c>
      <c r="E200" s="187">
        <f>IF(AND(B200&gt;0,'group input'!C$44&lt;&gt;"None"),VLOOKUP('group input'!C$44,LTD_Rates_lookup,2,FALSE),0)</f>
        <v>0</v>
      </c>
      <c r="F200" s="188">
        <f>calculations!Q25</f>
        <v>0</v>
      </c>
      <c r="G200" s="133"/>
      <c r="H200" s="108">
        <f>IF('group input'!C$44="None",0,IF(calculations!F50&gt;0,calculations!F50,0))</f>
        <v>0</v>
      </c>
      <c r="I200" s="135">
        <f>IF('group input'!C$44="None",0,IF(calculations!D50&gt;0,calculations!D50,0))</f>
        <v>0</v>
      </c>
      <c r="J200" s="186">
        <f>IF('group input'!C$44="None",0,IF(calculations!P50&gt;0,calculations!P50,0))</f>
        <v>0</v>
      </c>
      <c r="K200" s="280">
        <f>IF(AND(H200&gt;0,'group input'!C$44&lt;&gt;"None"),VLOOKUP('group input'!C$44,LTD_Rates_lookup,2,FALSE),0)</f>
        <v>0</v>
      </c>
      <c r="L200" s="188">
        <f>calculations!Q50</f>
        <v>0</v>
      </c>
      <c r="M200" s="160"/>
      <c r="O200" s="160"/>
      <c r="P200" s="160"/>
      <c r="Q200" s="160"/>
      <c r="R200" s="160"/>
      <c r="S200" s="160"/>
    </row>
    <row r="201" spans="2:19" x14ac:dyDescent="0.3">
      <c r="B201" s="108">
        <f>IF('group input'!C$44="None",0,IF(calculations!F26&gt;0,calculations!F26,0))</f>
        <v>0</v>
      </c>
      <c r="C201" s="135">
        <f>IF('group input'!C$44="None",0,IF(calculations!D26&gt;0,calculations!D26,0))</f>
        <v>0</v>
      </c>
      <c r="D201" s="186">
        <f>IF('group input'!C$44="None",0,IF(calculations!P26&gt;0,calculations!P26,0))</f>
        <v>0</v>
      </c>
      <c r="E201" s="187">
        <f>IF(AND(B201&gt;0,'group input'!C$44&lt;&gt;"None"),VLOOKUP('group input'!C$44,LTD_Rates_lookup,2,FALSE),0)</f>
        <v>0</v>
      </c>
      <c r="F201" s="188">
        <f>calculations!Q26</f>
        <v>0</v>
      </c>
      <c r="G201" s="133"/>
      <c r="H201" s="108">
        <f>IF('group input'!C$44="None",0,IF(calculations!F51&gt;0,calculations!F51,0))</f>
        <v>0</v>
      </c>
      <c r="I201" s="135">
        <f>IF('group input'!C$44="None",0,IF(calculations!D51&gt;0,calculations!D51,0))</f>
        <v>0</v>
      </c>
      <c r="J201" s="186">
        <f>IF('group input'!C$44="None",0,IF(calculations!P51&gt;0,calculations!P51,0))</f>
        <v>0</v>
      </c>
      <c r="K201" s="280">
        <f>IF(AND(H201&gt;0,'group input'!C$44&lt;&gt;"None"),VLOOKUP('group input'!C$44,LTD_Rates_lookup,2,FALSE),0)</f>
        <v>0</v>
      </c>
      <c r="L201" s="188">
        <f>calculations!Q51</f>
        <v>0</v>
      </c>
      <c r="M201" s="160"/>
      <c r="O201" s="160"/>
      <c r="P201" s="160"/>
      <c r="Q201" s="160"/>
      <c r="R201" s="160"/>
      <c r="S201" s="160"/>
    </row>
    <row r="202" spans="2:19" x14ac:dyDescent="0.3">
      <c r="B202" s="108">
        <f>IF('group input'!C$44="None",0,IF(calculations!F27&gt;0,calculations!F27,0))</f>
        <v>0</v>
      </c>
      <c r="C202" s="135">
        <f>IF('group input'!C$44="None",0,IF(calculations!D27&gt;0,calculations!D27,0))</f>
        <v>0</v>
      </c>
      <c r="D202" s="186">
        <f>IF('group input'!C$44="None",0,IF(calculations!P27&gt;0,calculations!P27,0))</f>
        <v>0</v>
      </c>
      <c r="E202" s="187">
        <f>IF(AND(B202&gt;0,'group input'!C$44&lt;&gt;"None"),VLOOKUP('group input'!C$44,LTD_Rates_lookup,2,FALSE),0)</f>
        <v>0</v>
      </c>
      <c r="F202" s="188">
        <f>calculations!Q27</f>
        <v>0</v>
      </c>
      <c r="G202" s="133"/>
      <c r="H202" s="108">
        <f>IF('group input'!C$44="None",0,IF(calculations!F52&gt;0,calculations!F52,0))</f>
        <v>0</v>
      </c>
      <c r="I202" s="135">
        <f>IF('group input'!C$44="None",0,IF(calculations!D52&gt;0,calculations!D52,0))</f>
        <v>0</v>
      </c>
      <c r="J202" s="186">
        <f>IF('group input'!C$44="None",0,IF(calculations!P52&gt;0,calculations!P52,0))</f>
        <v>0</v>
      </c>
      <c r="K202" s="280">
        <f>IF(AND(H202&gt;0,'group input'!C$44&lt;&gt;"None"),VLOOKUP('group input'!C$44,LTD_Rates_lookup,2,FALSE),0)</f>
        <v>0</v>
      </c>
      <c r="L202" s="188">
        <f>calculations!Q52</f>
        <v>0</v>
      </c>
      <c r="M202" s="160"/>
      <c r="O202" s="160"/>
      <c r="P202" s="160"/>
      <c r="Q202" s="160"/>
      <c r="R202" s="160"/>
      <c r="S202" s="160"/>
    </row>
    <row r="203" spans="2:19" ht="15" thickBot="1" x14ac:dyDescent="0.35">
      <c r="B203" s="71"/>
      <c r="C203" s="160"/>
      <c r="D203" s="160"/>
      <c r="E203" s="160"/>
      <c r="F203" s="160"/>
      <c r="G203" s="160"/>
      <c r="H203" s="160"/>
      <c r="I203" s="236"/>
      <c r="J203" s="293" t="s">
        <v>116</v>
      </c>
      <c r="K203" s="292"/>
      <c r="L203" s="241">
        <f>SUM(F178:F202,L178:L202)</f>
        <v>0</v>
      </c>
      <c r="M203" s="160"/>
      <c r="O203" s="160"/>
      <c r="P203" s="160"/>
      <c r="Q203" s="160"/>
      <c r="R203" s="160"/>
      <c r="S203" s="160"/>
    </row>
    <row r="204" spans="2:19" ht="15" thickTop="1" x14ac:dyDescent="0.3">
      <c r="B204" s="71"/>
      <c r="C204" s="160"/>
      <c r="D204" s="160"/>
      <c r="E204" s="160"/>
      <c r="F204" s="160"/>
      <c r="G204" s="160"/>
      <c r="H204" s="160"/>
      <c r="I204" s="160"/>
      <c r="J204" s="160"/>
      <c r="K204" s="71"/>
      <c r="L204" s="71"/>
      <c r="M204" s="160"/>
      <c r="N204" s="160"/>
      <c r="O204" s="160"/>
      <c r="P204" s="160"/>
      <c r="Q204" s="160"/>
      <c r="R204" s="160"/>
      <c r="S204" s="160"/>
    </row>
    <row r="205" spans="2:19" x14ac:dyDescent="0.3">
      <c r="B205" s="71"/>
      <c r="C205" s="160"/>
      <c r="D205" s="160"/>
      <c r="E205" s="160"/>
      <c r="F205" s="160"/>
      <c r="G205" s="160"/>
      <c r="H205" s="160"/>
      <c r="I205" s="160"/>
      <c r="J205" s="160"/>
      <c r="K205" s="71"/>
      <c r="L205" s="71"/>
      <c r="M205" s="160"/>
      <c r="N205" s="160"/>
      <c r="O205" s="160"/>
      <c r="P205" s="160"/>
      <c r="Q205" s="160"/>
      <c r="R205" s="160"/>
      <c r="S205" s="160"/>
    </row>
    <row r="206" spans="2:19" x14ac:dyDescent="0.3">
      <c r="B206" s="71"/>
      <c r="C206" s="160"/>
      <c r="D206" s="160"/>
      <c r="E206" s="160"/>
      <c r="F206" s="160"/>
      <c r="G206" s="160"/>
      <c r="H206" s="160"/>
      <c r="I206" s="160"/>
      <c r="J206" s="160"/>
      <c r="K206" s="71"/>
      <c r="L206" s="71"/>
      <c r="M206" s="160"/>
      <c r="N206" s="160"/>
      <c r="O206" s="160"/>
      <c r="P206" s="160"/>
      <c r="Q206" s="160"/>
      <c r="R206" s="160"/>
      <c r="S206" s="160"/>
    </row>
    <row r="207" spans="2:19" x14ac:dyDescent="0.3">
      <c r="B207" s="122" t="s">
        <v>117</v>
      </c>
      <c r="C207" s="185"/>
      <c r="D207" s="185"/>
      <c r="E207" s="185"/>
      <c r="F207" s="185"/>
      <c r="G207" s="174"/>
      <c r="H207" s="174"/>
      <c r="I207" s="174"/>
      <c r="J207" s="174"/>
      <c r="K207" s="95"/>
      <c r="L207" s="95"/>
      <c r="N207" s="183"/>
      <c r="O207" s="183"/>
      <c r="P207" s="183"/>
      <c r="Q207" s="183"/>
      <c r="R207" s="183"/>
      <c r="S207" s="183"/>
    </row>
    <row r="208" spans="2:19" x14ac:dyDescent="0.3">
      <c r="B208" s="71" t="s">
        <v>108</v>
      </c>
      <c r="C208" s="160"/>
      <c r="D208" s="160"/>
      <c r="E208" s="160"/>
      <c r="F208" s="160"/>
      <c r="G208" s="160"/>
      <c r="H208" s="160"/>
      <c r="I208" s="160"/>
      <c r="J208" s="160"/>
      <c r="K208" s="71"/>
      <c r="L208" s="71"/>
      <c r="N208" s="160"/>
      <c r="O208" s="160"/>
      <c r="P208" s="160"/>
      <c r="Q208" s="160"/>
      <c r="R208" s="160"/>
      <c r="S208" s="160"/>
    </row>
    <row r="209" spans="2:19" x14ac:dyDescent="0.3">
      <c r="C209" s="160"/>
      <c r="D209" s="160"/>
      <c r="E209" s="160"/>
      <c r="F209" s="160"/>
      <c r="G209" s="160"/>
      <c r="H209" s="160"/>
      <c r="I209" s="160"/>
      <c r="J209" s="160"/>
      <c r="K209" s="71"/>
      <c r="L209" s="71"/>
      <c r="N209" s="160"/>
      <c r="O209" s="160"/>
      <c r="P209" s="160"/>
      <c r="Q209" s="160"/>
      <c r="R209" s="160"/>
      <c r="S209" s="160"/>
    </row>
    <row r="210" spans="2:19" ht="28.8" x14ac:dyDescent="0.3">
      <c r="B210" s="128" t="s">
        <v>91</v>
      </c>
      <c r="C210" s="128" t="s">
        <v>92</v>
      </c>
      <c r="D210" s="128" t="s">
        <v>93</v>
      </c>
      <c r="E210" s="128" t="s">
        <v>109</v>
      </c>
      <c r="F210" s="285" t="s">
        <v>110</v>
      </c>
      <c r="G210" s="286"/>
      <c r="H210" s="128" t="s">
        <v>91</v>
      </c>
      <c r="I210" s="128" t="s">
        <v>92</v>
      </c>
      <c r="J210" s="128" t="s">
        <v>93</v>
      </c>
      <c r="K210" s="128" t="s">
        <v>109</v>
      </c>
      <c r="L210" s="128" t="s">
        <v>110</v>
      </c>
      <c r="N210" s="160"/>
      <c r="O210" s="160"/>
      <c r="P210" s="160"/>
      <c r="Q210" s="160"/>
      <c r="R210" s="160"/>
      <c r="S210" s="160"/>
    </row>
    <row r="211" spans="2:19" x14ac:dyDescent="0.3">
      <c r="B211" s="140">
        <f>IF('group input'!C$52="None",0,IF(calculations!F3&gt;0,calculations!F3,0))</f>
        <v>0</v>
      </c>
      <c r="C211" s="135">
        <f>IF('group input'!C$52="None",0,IF(calculations!D3&gt;0,calculations!D3,0))</f>
        <v>0</v>
      </c>
      <c r="D211" s="186">
        <f>IF('group input'!C$52="None",0,IF(calculations!AA3&gt;0,calculations!AA3,0))</f>
        <v>0</v>
      </c>
      <c r="E211" s="187">
        <f>IFERROR(F211/(D211/10),0)</f>
        <v>0</v>
      </c>
      <c r="F211" s="139">
        <f>IFERROR(calculations!AB3,0)</f>
        <v>0</v>
      </c>
      <c r="G211" s="133"/>
      <c r="H211" s="108">
        <f>IF('group input'!C$52="None",0,IF(calculations!L28&gt;0,calculations!L28,0))</f>
        <v>0</v>
      </c>
      <c r="I211" s="135">
        <f>IF('group input'!C$52="None",0,IF(calculations!D28&gt;0,calculations!D28,0))</f>
        <v>0</v>
      </c>
      <c r="J211" s="186">
        <f>IF('group input'!C$52="None",0,IF(calculations!AA28&gt;0,calculations!AA28,0))</f>
        <v>0</v>
      </c>
      <c r="K211" s="187">
        <f>IFERROR(L211/(J211/10),0)</f>
        <v>0</v>
      </c>
      <c r="L211" s="188">
        <f>IFERROR(calculations!AB28,0)</f>
        <v>0</v>
      </c>
      <c r="N211" s="160"/>
      <c r="O211" s="160"/>
      <c r="P211" s="160"/>
      <c r="Q211" s="160"/>
      <c r="R211" s="160"/>
      <c r="S211" s="160"/>
    </row>
    <row r="212" spans="2:19" x14ac:dyDescent="0.3">
      <c r="B212" s="140">
        <f>IF('group input'!C$52="None",0,IF(calculations!F4&gt;0,calculations!F4,0))</f>
        <v>0</v>
      </c>
      <c r="C212" s="135">
        <f>IF('group input'!C$52="None",0,IF(calculations!D4&gt;0,calculations!D4,0))</f>
        <v>0</v>
      </c>
      <c r="D212" s="186">
        <f>IF('group input'!C$52="None",0,IF(calculations!AA4&gt;0,calculations!AA4,0))</f>
        <v>0</v>
      </c>
      <c r="E212" s="187">
        <f t="shared" ref="E212:E235" si="2">IFERROR(F212/(D212/10),0)</f>
        <v>0</v>
      </c>
      <c r="F212" s="139">
        <f>IFERROR(calculations!AB4,0)</f>
        <v>0</v>
      </c>
      <c r="G212" s="133"/>
      <c r="H212" s="108">
        <f>IF('group input'!C$52="None",0,IF(calculations!L29&gt;0,calculations!L29,0))</f>
        <v>0</v>
      </c>
      <c r="I212" s="135">
        <f>IF('group input'!C$52="None",0,IF(calculations!D29&gt;0,calculations!D29,0))</f>
        <v>0</v>
      </c>
      <c r="J212" s="186">
        <f>IF('group input'!C$52="None",0,IF(calculations!AA29&gt;0,calculations!AA29,0))</f>
        <v>0</v>
      </c>
      <c r="K212" s="187">
        <f t="shared" ref="K212:K235" si="3">IFERROR(L212/(J212/10),0)</f>
        <v>0</v>
      </c>
      <c r="L212" s="188">
        <f>IFERROR(calculations!AB29,0)</f>
        <v>0</v>
      </c>
      <c r="N212" s="160"/>
      <c r="O212" s="160"/>
      <c r="P212" s="160"/>
      <c r="Q212" s="160"/>
      <c r="R212" s="160"/>
      <c r="S212" s="160"/>
    </row>
    <row r="213" spans="2:19" x14ac:dyDescent="0.3">
      <c r="B213" s="140">
        <f>IF('group input'!C$52="None",0,IF(calculations!F5&gt;0,calculations!F5,0))</f>
        <v>0</v>
      </c>
      <c r="C213" s="135">
        <f>IF('group input'!C$52="None",0,IF(calculations!D5&gt;0,calculations!D5,0))</f>
        <v>0</v>
      </c>
      <c r="D213" s="186">
        <f>IF('group input'!C$52="None",0,IF(calculations!AA5&gt;0,calculations!AA5,0))</f>
        <v>0</v>
      </c>
      <c r="E213" s="187">
        <f t="shared" si="2"/>
        <v>0</v>
      </c>
      <c r="F213" s="139">
        <f>IFERROR(calculations!AB5,0)</f>
        <v>0</v>
      </c>
      <c r="G213" s="133"/>
      <c r="H213" s="108">
        <f>IF('group input'!C$52="None",0,IF(calculations!L30&gt;0,calculations!L30,0))</f>
        <v>0</v>
      </c>
      <c r="I213" s="135">
        <f>IF('group input'!C$52="None",0,IF(calculations!D30&gt;0,calculations!D30,0))</f>
        <v>0</v>
      </c>
      <c r="J213" s="186">
        <f>IF('group input'!C$52="None",0,IF(calculations!AA30&gt;0,calculations!AA30,0))</f>
        <v>0</v>
      </c>
      <c r="K213" s="187">
        <f t="shared" si="3"/>
        <v>0</v>
      </c>
      <c r="L213" s="188">
        <f>IFERROR(calculations!AB30,0)</f>
        <v>0</v>
      </c>
      <c r="N213" s="160"/>
      <c r="O213" s="160"/>
      <c r="P213" s="160"/>
      <c r="Q213" s="160"/>
      <c r="R213" s="160"/>
      <c r="S213" s="160"/>
    </row>
    <row r="214" spans="2:19" x14ac:dyDescent="0.3">
      <c r="B214" s="140">
        <f>IF('group input'!C$52="None",0,IF(calculations!F6&gt;0,calculations!F6,0))</f>
        <v>0</v>
      </c>
      <c r="C214" s="135">
        <f>IF('group input'!C$52="None",0,IF(calculations!D6&gt;0,calculations!D6,0))</f>
        <v>0</v>
      </c>
      <c r="D214" s="186">
        <f>IF('group input'!C$52="None",0,IF(calculations!AA6&gt;0,calculations!AA6,0))</f>
        <v>0</v>
      </c>
      <c r="E214" s="187">
        <f t="shared" si="2"/>
        <v>0</v>
      </c>
      <c r="F214" s="139">
        <f>IFERROR(calculations!AB6,0)</f>
        <v>0</v>
      </c>
      <c r="G214" s="133"/>
      <c r="H214" s="108">
        <f>IF('group input'!C$52="None",0,IF(calculations!L31&gt;0,calculations!L31,0))</f>
        <v>0</v>
      </c>
      <c r="I214" s="135">
        <f>IF('group input'!C$52="None",0,IF(calculations!D31&gt;0,calculations!D31,0))</f>
        <v>0</v>
      </c>
      <c r="J214" s="186">
        <f>IF('group input'!C$52="None",0,IF(calculations!AA31&gt;0,calculations!AA31,0))</f>
        <v>0</v>
      </c>
      <c r="K214" s="187">
        <f t="shared" si="3"/>
        <v>0</v>
      </c>
      <c r="L214" s="188">
        <f>IFERROR(calculations!AB31,0)</f>
        <v>0</v>
      </c>
      <c r="N214" s="160"/>
      <c r="O214" s="160"/>
      <c r="P214" s="160"/>
      <c r="Q214" s="160"/>
      <c r="R214" s="160"/>
      <c r="S214" s="160"/>
    </row>
    <row r="215" spans="2:19" x14ac:dyDescent="0.3">
      <c r="B215" s="140">
        <f>IF('group input'!C$52="None",0,IF(calculations!F7&gt;0,calculations!F7,0))</f>
        <v>0</v>
      </c>
      <c r="C215" s="135">
        <f>IF('group input'!C$52="None",0,IF(calculations!D7&gt;0,calculations!D7,0))</f>
        <v>0</v>
      </c>
      <c r="D215" s="186">
        <f>IF('group input'!C$52="None",0,IF(calculations!AA7&gt;0,calculations!AA7,0))</f>
        <v>0</v>
      </c>
      <c r="E215" s="187">
        <f t="shared" si="2"/>
        <v>0</v>
      </c>
      <c r="F215" s="139">
        <f>IFERROR(calculations!AB7,0)</f>
        <v>0</v>
      </c>
      <c r="G215" s="133"/>
      <c r="H215" s="108">
        <f>IF('group input'!C$52="None",0,IF(calculations!L32&gt;0,calculations!L32,0))</f>
        <v>0</v>
      </c>
      <c r="I215" s="135">
        <f>IF('group input'!C$52="None",0,IF(calculations!D32&gt;0,calculations!D32,0))</f>
        <v>0</v>
      </c>
      <c r="J215" s="186">
        <f>IF('group input'!C$52="None",0,IF(calculations!AA32&gt;0,calculations!AA32,0))</f>
        <v>0</v>
      </c>
      <c r="K215" s="187">
        <f t="shared" si="3"/>
        <v>0</v>
      </c>
      <c r="L215" s="188">
        <f>IFERROR(calculations!AB32,0)</f>
        <v>0</v>
      </c>
      <c r="N215" s="160"/>
      <c r="O215" s="160"/>
      <c r="P215" s="160"/>
      <c r="Q215" s="160"/>
      <c r="R215" s="160"/>
      <c r="S215" s="160"/>
    </row>
    <row r="216" spans="2:19" x14ac:dyDescent="0.3">
      <c r="B216" s="140">
        <f>IF('group input'!C$52="None",0,IF(calculations!F8&gt;0,calculations!F8,0))</f>
        <v>0</v>
      </c>
      <c r="C216" s="135">
        <f>IF('group input'!C$52="None",0,IF(calculations!D8&gt;0,calculations!D8,0))</f>
        <v>0</v>
      </c>
      <c r="D216" s="186">
        <f>IF('group input'!C$52="None",0,IF(calculations!AA8&gt;0,calculations!AA8,0))</f>
        <v>0</v>
      </c>
      <c r="E216" s="187">
        <f t="shared" si="2"/>
        <v>0</v>
      </c>
      <c r="F216" s="139">
        <f>IFERROR(calculations!AB8,0)</f>
        <v>0</v>
      </c>
      <c r="G216" s="133"/>
      <c r="H216" s="108">
        <f>IF('group input'!C$52="None",0,IF(calculations!L33&gt;0,calculations!L33,0))</f>
        <v>0</v>
      </c>
      <c r="I216" s="135">
        <f>IF('group input'!C$52="None",0,IF(calculations!D33&gt;0,calculations!D33,0))</f>
        <v>0</v>
      </c>
      <c r="J216" s="186">
        <f>IF('group input'!C$52="None",0,IF(calculations!AA33&gt;0,calculations!AA33,0))</f>
        <v>0</v>
      </c>
      <c r="K216" s="187">
        <f t="shared" si="3"/>
        <v>0</v>
      </c>
      <c r="L216" s="188">
        <f>IFERROR(calculations!AB33,0)</f>
        <v>0</v>
      </c>
      <c r="N216" s="160"/>
      <c r="O216" s="160"/>
      <c r="P216" s="160"/>
      <c r="Q216" s="160"/>
      <c r="R216" s="160"/>
      <c r="S216" s="160"/>
    </row>
    <row r="217" spans="2:19" x14ac:dyDescent="0.3">
      <c r="B217" s="140">
        <f>IF('group input'!C$52="None",0,IF(calculations!F9&gt;0,calculations!F9,0))</f>
        <v>0</v>
      </c>
      <c r="C217" s="135">
        <f>IF('group input'!C$52="None",0,IF(calculations!D9&gt;0,calculations!D9,0))</f>
        <v>0</v>
      </c>
      <c r="D217" s="186">
        <f>IF('group input'!C$52="None",0,IF(calculations!AA9&gt;0,calculations!AA9,0))</f>
        <v>0</v>
      </c>
      <c r="E217" s="187">
        <f t="shared" si="2"/>
        <v>0</v>
      </c>
      <c r="F217" s="139">
        <f>IFERROR(calculations!AB9,0)</f>
        <v>0</v>
      </c>
      <c r="G217" s="133"/>
      <c r="H217" s="108">
        <f>IF('group input'!C$52="None",0,IF(calculations!L34&gt;0,calculations!L34,0))</f>
        <v>0</v>
      </c>
      <c r="I217" s="135">
        <f>IF('group input'!C$52="None",0,IF(calculations!D34&gt;0,calculations!D34,0))</f>
        <v>0</v>
      </c>
      <c r="J217" s="186">
        <f>IF('group input'!C$52="None",0,IF(calculations!AA34&gt;0,calculations!AA34,0))</f>
        <v>0</v>
      </c>
      <c r="K217" s="187">
        <f t="shared" si="3"/>
        <v>0</v>
      </c>
      <c r="L217" s="188">
        <f>IFERROR(calculations!AB34,0)</f>
        <v>0</v>
      </c>
      <c r="N217" s="160"/>
      <c r="O217" s="160"/>
      <c r="P217" s="160"/>
      <c r="Q217" s="160"/>
      <c r="R217" s="160"/>
      <c r="S217" s="160"/>
    </row>
    <row r="218" spans="2:19" x14ac:dyDescent="0.3">
      <c r="B218" s="140">
        <f>IF('group input'!C$52="None",0,IF(calculations!F10&gt;0,calculations!F10,0))</f>
        <v>0</v>
      </c>
      <c r="C218" s="135">
        <f>IF('group input'!C$52="None",0,IF(calculations!D10&gt;0,calculations!D10,0))</f>
        <v>0</v>
      </c>
      <c r="D218" s="186">
        <f>IF('group input'!C$52="None",0,IF(calculations!AA10&gt;0,calculations!AA10,0))</f>
        <v>0</v>
      </c>
      <c r="E218" s="187">
        <f t="shared" si="2"/>
        <v>0</v>
      </c>
      <c r="F218" s="139">
        <f>IFERROR(calculations!AB10,0)</f>
        <v>0</v>
      </c>
      <c r="G218" s="133"/>
      <c r="H218" s="108">
        <f>IF('group input'!C$52="None",0,IF(calculations!L35&gt;0,calculations!L35,0))</f>
        <v>0</v>
      </c>
      <c r="I218" s="135">
        <f>IF('group input'!C$52="None",0,IF(calculations!D35&gt;0,calculations!D35,0))</f>
        <v>0</v>
      </c>
      <c r="J218" s="186">
        <f>IF('group input'!C$52="None",0,IF(calculations!AA35&gt;0,calculations!AA35,0))</f>
        <v>0</v>
      </c>
      <c r="K218" s="187">
        <f t="shared" si="3"/>
        <v>0</v>
      </c>
      <c r="L218" s="188">
        <f>IFERROR(calculations!AB35,0)</f>
        <v>0</v>
      </c>
      <c r="N218" s="160"/>
      <c r="O218" s="160"/>
      <c r="P218" s="160"/>
      <c r="Q218" s="160"/>
      <c r="R218" s="160"/>
      <c r="S218" s="160"/>
    </row>
    <row r="219" spans="2:19" x14ac:dyDescent="0.3">
      <c r="B219" s="140">
        <f>IF('group input'!C$52="None",0,IF(calculations!F11&gt;0,calculations!F11,0))</f>
        <v>0</v>
      </c>
      <c r="C219" s="135">
        <f>IF('group input'!C$52="None",0,IF(calculations!D11&gt;0,calculations!D11,0))</f>
        <v>0</v>
      </c>
      <c r="D219" s="186">
        <f>IF('group input'!C$52="None",0,IF(calculations!AA11&gt;0,calculations!AA11,0))</f>
        <v>0</v>
      </c>
      <c r="E219" s="187">
        <f t="shared" si="2"/>
        <v>0</v>
      </c>
      <c r="F219" s="139">
        <f>IFERROR(calculations!AB11,0)</f>
        <v>0</v>
      </c>
      <c r="G219" s="133"/>
      <c r="H219" s="108">
        <f>IF('group input'!C$52="None",0,IF(calculations!L36&gt;0,calculations!L36,0))</f>
        <v>0</v>
      </c>
      <c r="I219" s="135">
        <f>IF('group input'!C$52="None",0,IF(calculations!D36&gt;0,calculations!D36,0))</f>
        <v>0</v>
      </c>
      <c r="J219" s="186">
        <f>IF('group input'!C$52="None",0,IF(calculations!AA36&gt;0,calculations!AA36,0))</f>
        <v>0</v>
      </c>
      <c r="K219" s="187">
        <f t="shared" si="3"/>
        <v>0</v>
      </c>
      <c r="L219" s="188">
        <f>IFERROR(calculations!AB36,0)</f>
        <v>0</v>
      </c>
      <c r="N219" s="160"/>
      <c r="O219" s="160"/>
      <c r="P219" s="160"/>
      <c r="Q219" s="160"/>
      <c r="R219" s="160"/>
      <c r="S219" s="160"/>
    </row>
    <row r="220" spans="2:19" x14ac:dyDescent="0.3">
      <c r="B220" s="140">
        <f>IF('group input'!C$52="None",0,IF(calculations!F12&gt;0,calculations!F12,0))</f>
        <v>0</v>
      </c>
      <c r="C220" s="135">
        <f>IF('group input'!C$52="None",0,IF(calculations!D12&gt;0,calculations!D12,0))</f>
        <v>0</v>
      </c>
      <c r="D220" s="186">
        <f>IF('group input'!C$52="None",0,IF(calculations!AA12&gt;0,calculations!AA12,0))</f>
        <v>0</v>
      </c>
      <c r="E220" s="187">
        <f t="shared" si="2"/>
        <v>0</v>
      </c>
      <c r="F220" s="139">
        <f>IFERROR(calculations!AB12,0)</f>
        <v>0</v>
      </c>
      <c r="G220" s="133"/>
      <c r="H220" s="108">
        <f>IF('group input'!C$52="None",0,IF(calculations!L37&gt;0,calculations!L37,0))</f>
        <v>0</v>
      </c>
      <c r="I220" s="135">
        <f>IF('group input'!C$52="None",0,IF(calculations!D37&gt;0,calculations!D37,0))</f>
        <v>0</v>
      </c>
      <c r="J220" s="186">
        <f>IF('group input'!C$52="None",0,IF(calculations!AA37&gt;0,calculations!AA37,0))</f>
        <v>0</v>
      </c>
      <c r="K220" s="187">
        <f t="shared" si="3"/>
        <v>0</v>
      </c>
      <c r="L220" s="188">
        <f>IFERROR(calculations!AB37,0)</f>
        <v>0</v>
      </c>
      <c r="N220" s="160"/>
      <c r="O220" s="160"/>
      <c r="P220" s="160"/>
      <c r="Q220" s="160"/>
      <c r="R220" s="160"/>
      <c r="S220" s="160"/>
    </row>
    <row r="221" spans="2:19" x14ac:dyDescent="0.3">
      <c r="B221" s="140">
        <f>IF('group input'!C$52="None",0,IF(calculations!F13&gt;0,calculations!F13,0))</f>
        <v>0</v>
      </c>
      <c r="C221" s="135">
        <f>IF('group input'!C$52="None",0,IF(calculations!D13&gt;0,calculations!D13,0))</f>
        <v>0</v>
      </c>
      <c r="D221" s="186">
        <f>IF('group input'!C$52="None",0,IF(calculations!AA13&gt;0,calculations!AA13,0))</f>
        <v>0</v>
      </c>
      <c r="E221" s="187">
        <f t="shared" si="2"/>
        <v>0</v>
      </c>
      <c r="F221" s="139">
        <f>IFERROR(calculations!AB13,0)</f>
        <v>0</v>
      </c>
      <c r="G221" s="133"/>
      <c r="H221" s="108">
        <f>IF('group input'!C$52="None",0,IF(calculations!L38&gt;0,calculations!L38,0))</f>
        <v>0</v>
      </c>
      <c r="I221" s="135">
        <f>IF('group input'!C$52="None",0,IF(calculations!D38&gt;0,calculations!D38,0))</f>
        <v>0</v>
      </c>
      <c r="J221" s="186">
        <f>IF('group input'!C$52="None",0,IF(calculations!AA38&gt;0,calculations!AA38,0))</f>
        <v>0</v>
      </c>
      <c r="K221" s="187">
        <f t="shared" si="3"/>
        <v>0</v>
      </c>
      <c r="L221" s="188">
        <f>IFERROR(calculations!AB38,0)</f>
        <v>0</v>
      </c>
      <c r="N221" s="160"/>
      <c r="O221" s="160"/>
      <c r="P221" s="160"/>
      <c r="Q221" s="160"/>
      <c r="R221" s="160"/>
      <c r="S221" s="160"/>
    </row>
    <row r="222" spans="2:19" x14ac:dyDescent="0.3">
      <c r="B222" s="140">
        <f>IF('group input'!C$52="None",0,IF(calculations!F14&gt;0,calculations!F14,0))</f>
        <v>0</v>
      </c>
      <c r="C222" s="135">
        <f>IF('group input'!C$52="None",0,IF(calculations!D14&gt;0,calculations!D14,0))</f>
        <v>0</v>
      </c>
      <c r="D222" s="186">
        <f>IF('group input'!C$52="None",0,IF(calculations!AA14&gt;0,calculations!AA14,0))</f>
        <v>0</v>
      </c>
      <c r="E222" s="187">
        <f t="shared" si="2"/>
        <v>0</v>
      </c>
      <c r="F222" s="139">
        <f>IFERROR(calculations!AB14,0)</f>
        <v>0</v>
      </c>
      <c r="G222" s="133"/>
      <c r="H222" s="108">
        <f>IF('group input'!C$52="None",0,IF(calculations!L39&gt;0,calculations!L39,0))</f>
        <v>0</v>
      </c>
      <c r="I222" s="135">
        <f>IF('group input'!C$52="None",0,IF(calculations!D39&gt;0,calculations!D39,0))</f>
        <v>0</v>
      </c>
      <c r="J222" s="186">
        <f>IF('group input'!C$52="None",0,IF(calculations!AA39&gt;0,calculations!AA39,0))</f>
        <v>0</v>
      </c>
      <c r="K222" s="187">
        <f t="shared" si="3"/>
        <v>0</v>
      </c>
      <c r="L222" s="188">
        <f>IFERROR(calculations!AB39,0)</f>
        <v>0</v>
      </c>
      <c r="N222" s="160"/>
      <c r="O222" s="160"/>
      <c r="P222" s="160"/>
      <c r="Q222" s="160"/>
      <c r="R222" s="160"/>
      <c r="S222" s="160"/>
    </row>
    <row r="223" spans="2:19" x14ac:dyDescent="0.3">
      <c r="B223" s="140">
        <f>IF('group input'!C$52="None",0,IF(calculations!F15&gt;0,calculations!F15,0))</f>
        <v>0</v>
      </c>
      <c r="C223" s="135">
        <f>IF('group input'!C$52="None",0,IF(calculations!D15&gt;0,calculations!D15,0))</f>
        <v>0</v>
      </c>
      <c r="D223" s="186">
        <f>IF('group input'!C$52="None",0,IF(calculations!AA15&gt;0,calculations!AA15,0))</f>
        <v>0</v>
      </c>
      <c r="E223" s="187">
        <f t="shared" si="2"/>
        <v>0</v>
      </c>
      <c r="F223" s="139">
        <f>IFERROR(calculations!AB15,0)</f>
        <v>0</v>
      </c>
      <c r="G223" s="133"/>
      <c r="H223" s="108">
        <f>IF('group input'!C$52="None",0,IF(calculations!L40&gt;0,calculations!L40,0))</f>
        <v>0</v>
      </c>
      <c r="I223" s="135">
        <f>IF('group input'!C$52="None",0,IF(calculations!D40&gt;0,calculations!D40,0))</f>
        <v>0</v>
      </c>
      <c r="J223" s="186">
        <f>IF('group input'!C$52="None",0,IF(calculations!AA40&gt;0,calculations!AA40,0))</f>
        <v>0</v>
      </c>
      <c r="K223" s="187">
        <f t="shared" si="3"/>
        <v>0</v>
      </c>
      <c r="L223" s="188">
        <f>IFERROR(calculations!AB40,0)</f>
        <v>0</v>
      </c>
      <c r="N223" s="160"/>
      <c r="O223" s="160"/>
      <c r="P223" s="160"/>
      <c r="Q223" s="160"/>
      <c r="R223" s="160"/>
      <c r="S223" s="160"/>
    </row>
    <row r="224" spans="2:19" x14ac:dyDescent="0.3">
      <c r="B224" s="140">
        <f>IF('group input'!C$52="None",0,IF(calculations!F16&gt;0,calculations!F16,0))</f>
        <v>0</v>
      </c>
      <c r="C224" s="135">
        <f>IF('group input'!C$52="None",0,IF(calculations!D16&gt;0,calculations!D16,0))</f>
        <v>0</v>
      </c>
      <c r="D224" s="186">
        <f>IF('group input'!C$52="None",0,IF(calculations!AA16&gt;0,calculations!AA16,0))</f>
        <v>0</v>
      </c>
      <c r="E224" s="187">
        <f t="shared" si="2"/>
        <v>0</v>
      </c>
      <c r="F224" s="139">
        <f>IFERROR(calculations!AB16,0)</f>
        <v>0</v>
      </c>
      <c r="G224" s="133"/>
      <c r="H224" s="108">
        <f>IF('group input'!C$52="None",0,IF(calculations!L41&gt;0,calculations!L41,0))</f>
        <v>0</v>
      </c>
      <c r="I224" s="135">
        <f>IF('group input'!C$52="None",0,IF(calculations!D41&gt;0,calculations!D41,0))</f>
        <v>0</v>
      </c>
      <c r="J224" s="186">
        <f>IF('group input'!C$52="None",0,IF(calculations!AA41&gt;0,calculations!AA41,0))</f>
        <v>0</v>
      </c>
      <c r="K224" s="187">
        <f t="shared" si="3"/>
        <v>0</v>
      </c>
      <c r="L224" s="188">
        <f>IFERROR(calculations!AB41,0)</f>
        <v>0</v>
      </c>
      <c r="N224" s="160"/>
      <c r="O224" s="160"/>
      <c r="P224" s="160"/>
      <c r="Q224" s="160"/>
      <c r="R224" s="160"/>
      <c r="S224" s="160"/>
    </row>
    <row r="225" spans="2:19" x14ac:dyDescent="0.3">
      <c r="B225" s="140">
        <f>IF('group input'!C$52="None",0,IF(calculations!F17&gt;0,calculations!F17,0))</f>
        <v>0</v>
      </c>
      <c r="C225" s="135">
        <f>IF('group input'!C$52="None",0,IF(calculations!D17&gt;0,calculations!D17,0))</f>
        <v>0</v>
      </c>
      <c r="D225" s="186">
        <f>IF('group input'!C$52="None",0,IF(calculations!AA17&gt;0,calculations!AA17,0))</f>
        <v>0</v>
      </c>
      <c r="E225" s="187">
        <f t="shared" si="2"/>
        <v>0</v>
      </c>
      <c r="F225" s="139">
        <f>IFERROR(calculations!AB17,0)</f>
        <v>0</v>
      </c>
      <c r="G225" s="133"/>
      <c r="H225" s="108">
        <f>IF('group input'!C$52="None",0,IF(calculations!L42&gt;0,calculations!L42,0))</f>
        <v>0</v>
      </c>
      <c r="I225" s="135">
        <f>IF('group input'!C$52="None",0,IF(calculations!D42&gt;0,calculations!D42,0))</f>
        <v>0</v>
      </c>
      <c r="J225" s="186">
        <f>IF('group input'!C$52="None",0,IF(calculations!AA42&gt;0,calculations!AA42,0))</f>
        <v>0</v>
      </c>
      <c r="K225" s="187">
        <f t="shared" si="3"/>
        <v>0</v>
      </c>
      <c r="L225" s="188">
        <f>IFERROR(calculations!AB42,0)</f>
        <v>0</v>
      </c>
      <c r="N225" s="160"/>
      <c r="O225" s="160"/>
      <c r="P225" s="160"/>
      <c r="Q225" s="160"/>
      <c r="R225" s="160"/>
      <c r="S225" s="160"/>
    </row>
    <row r="226" spans="2:19" x14ac:dyDescent="0.3">
      <c r="B226" s="140">
        <f>IF('group input'!C$52="None",0,IF(calculations!F18&gt;0,calculations!F18,0))</f>
        <v>0</v>
      </c>
      <c r="C226" s="135">
        <f>IF('group input'!C$52="None",0,IF(calculations!D18&gt;0,calculations!D18,0))</f>
        <v>0</v>
      </c>
      <c r="D226" s="186">
        <f>IF('group input'!C$52="None",0,IF(calculations!AA18&gt;0,calculations!AA18,0))</f>
        <v>0</v>
      </c>
      <c r="E226" s="187">
        <f t="shared" si="2"/>
        <v>0</v>
      </c>
      <c r="F226" s="139">
        <f>IFERROR(calculations!AB18,0)</f>
        <v>0</v>
      </c>
      <c r="G226" s="133"/>
      <c r="H226" s="108">
        <f>IF('group input'!C$52="None",0,IF(calculations!L43&gt;0,calculations!L43,0))</f>
        <v>0</v>
      </c>
      <c r="I226" s="135">
        <f>IF('group input'!C$52="None",0,IF(calculations!D43&gt;0,calculations!D43,0))</f>
        <v>0</v>
      </c>
      <c r="J226" s="186">
        <f>IF('group input'!C$52="None",0,IF(calculations!AA43&gt;0,calculations!AA43,0))</f>
        <v>0</v>
      </c>
      <c r="K226" s="187">
        <f t="shared" si="3"/>
        <v>0</v>
      </c>
      <c r="L226" s="188">
        <f>IFERROR(calculations!AB43,0)</f>
        <v>0</v>
      </c>
      <c r="N226" s="160"/>
      <c r="O226" s="160"/>
      <c r="P226" s="160"/>
      <c r="Q226" s="160"/>
      <c r="R226" s="160"/>
      <c r="S226" s="160"/>
    </row>
    <row r="227" spans="2:19" x14ac:dyDescent="0.3">
      <c r="B227" s="140">
        <f>IF('group input'!C$52="None",0,IF(calculations!F19&gt;0,calculations!F19,0))</f>
        <v>0</v>
      </c>
      <c r="C227" s="135">
        <f>IF('group input'!C$52="None",0,IF(calculations!D19&gt;0,calculations!D19,0))</f>
        <v>0</v>
      </c>
      <c r="D227" s="186">
        <f>IF('group input'!C$52="None",0,IF(calculations!AA19&gt;0,calculations!AA19,0))</f>
        <v>0</v>
      </c>
      <c r="E227" s="187">
        <f t="shared" si="2"/>
        <v>0</v>
      </c>
      <c r="F227" s="139">
        <f>IFERROR(calculations!AB19,0)</f>
        <v>0</v>
      </c>
      <c r="G227" s="133"/>
      <c r="H227" s="108">
        <f>IF('group input'!C$52="None",0,IF(calculations!L44&gt;0,calculations!L44,0))</f>
        <v>0</v>
      </c>
      <c r="I227" s="135">
        <f>IF('group input'!C$52="None",0,IF(calculations!D44&gt;0,calculations!D44,0))</f>
        <v>0</v>
      </c>
      <c r="J227" s="186">
        <f>IF('group input'!C$52="None",0,IF(calculations!AA44&gt;0,calculations!AA44,0))</f>
        <v>0</v>
      </c>
      <c r="K227" s="187">
        <f t="shared" si="3"/>
        <v>0</v>
      </c>
      <c r="L227" s="188">
        <f>IFERROR(calculations!AB44,0)</f>
        <v>0</v>
      </c>
      <c r="N227" s="160"/>
      <c r="O227" s="160"/>
      <c r="P227" s="160"/>
      <c r="Q227" s="160"/>
      <c r="R227" s="160"/>
      <c r="S227" s="160"/>
    </row>
    <row r="228" spans="2:19" x14ac:dyDescent="0.3">
      <c r="B228" s="140">
        <f>IF('group input'!C$52="None",0,IF(calculations!F20&gt;0,calculations!F20,0))</f>
        <v>0</v>
      </c>
      <c r="C228" s="135">
        <f>IF('group input'!C$52="None",0,IF(calculations!D20&gt;0,calculations!D20,0))</f>
        <v>0</v>
      </c>
      <c r="D228" s="186">
        <f>IF('group input'!C$52="None",0,IF(calculations!AA20&gt;0,calculations!AA20,0))</f>
        <v>0</v>
      </c>
      <c r="E228" s="187">
        <f t="shared" si="2"/>
        <v>0</v>
      </c>
      <c r="F228" s="139">
        <f>IFERROR(calculations!AB20,0)</f>
        <v>0</v>
      </c>
      <c r="G228" s="133"/>
      <c r="H228" s="108">
        <f>IF('group input'!C$52="None",0,IF(calculations!L45&gt;0,calculations!L45,0))</f>
        <v>0</v>
      </c>
      <c r="I228" s="135">
        <f>IF('group input'!C$52="None",0,IF(calculations!D45&gt;0,calculations!D45,0))</f>
        <v>0</v>
      </c>
      <c r="J228" s="186">
        <f>IF('group input'!C$52="None",0,IF(calculations!AA45&gt;0,calculations!AA45,0))</f>
        <v>0</v>
      </c>
      <c r="K228" s="187">
        <f t="shared" si="3"/>
        <v>0</v>
      </c>
      <c r="L228" s="188">
        <f>IFERROR(calculations!AB45,0)</f>
        <v>0</v>
      </c>
      <c r="N228" s="160"/>
      <c r="O228" s="160"/>
      <c r="P228" s="160"/>
      <c r="Q228" s="160"/>
      <c r="R228" s="160"/>
      <c r="S228" s="160"/>
    </row>
    <row r="229" spans="2:19" x14ac:dyDescent="0.3">
      <c r="B229" s="140">
        <f>IF('group input'!C$52="None",0,IF(calculations!F21&gt;0,calculations!F21,0))</f>
        <v>0</v>
      </c>
      <c r="C229" s="135">
        <f>IF('group input'!C$52="None",0,IF(calculations!D21&gt;0,calculations!D21,0))</f>
        <v>0</v>
      </c>
      <c r="D229" s="186">
        <f>IF('group input'!C$52="None",0,IF(calculations!AA21&gt;0,calculations!AA21,0))</f>
        <v>0</v>
      </c>
      <c r="E229" s="187">
        <f t="shared" si="2"/>
        <v>0</v>
      </c>
      <c r="F229" s="139">
        <f>IFERROR(calculations!AB21,0)</f>
        <v>0</v>
      </c>
      <c r="G229" s="133"/>
      <c r="H229" s="108">
        <f>IF('group input'!C$52="None",0,IF(calculations!L46&gt;0,calculations!L46,0))</f>
        <v>0</v>
      </c>
      <c r="I229" s="135">
        <f>IF('group input'!C$52="None",0,IF(calculations!D46&gt;0,calculations!D46,0))</f>
        <v>0</v>
      </c>
      <c r="J229" s="186">
        <f>IF('group input'!C$52="None",0,IF(calculations!AA46&gt;0,calculations!AA46,0))</f>
        <v>0</v>
      </c>
      <c r="K229" s="187">
        <f t="shared" si="3"/>
        <v>0</v>
      </c>
      <c r="L229" s="188">
        <f>IFERROR(calculations!AB46,0)</f>
        <v>0</v>
      </c>
      <c r="N229" s="160"/>
      <c r="O229" s="160"/>
      <c r="P229" s="160"/>
      <c r="Q229" s="160"/>
      <c r="R229" s="160"/>
      <c r="S229" s="160"/>
    </row>
    <row r="230" spans="2:19" x14ac:dyDescent="0.3">
      <c r="B230" s="140">
        <f>IF('group input'!C$52="None",0,IF(calculations!F22&gt;0,calculations!F22,0))</f>
        <v>0</v>
      </c>
      <c r="C230" s="135">
        <f>IF('group input'!C$52="None",0,IF(calculations!D22&gt;0,calculations!D22,0))</f>
        <v>0</v>
      </c>
      <c r="D230" s="186">
        <f>IF('group input'!C$52="None",0,IF(calculations!AA22&gt;0,calculations!AA22,0))</f>
        <v>0</v>
      </c>
      <c r="E230" s="187">
        <f t="shared" si="2"/>
        <v>0</v>
      </c>
      <c r="F230" s="139">
        <f>IFERROR(calculations!AB22,0)</f>
        <v>0</v>
      </c>
      <c r="G230" s="133"/>
      <c r="H230" s="108">
        <f>IF('group input'!C$52="None",0,IF(calculations!L47&gt;0,calculations!L47,0))</f>
        <v>0</v>
      </c>
      <c r="I230" s="135">
        <f>IF('group input'!C$52="None",0,IF(calculations!D47&gt;0,calculations!D47,0))</f>
        <v>0</v>
      </c>
      <c r="J230" s="186">
        <f>IF('group input'!C$52="None",0,IF(calculations!AA47&gt;0,calculations!AA47,0))</f>
        <v>0</v>
      </c>
      <c r="K230" s="187">
        <f t="shared" si="3"/>
        <v>0</v>
      </c>
      <c r="L230" s="188">
        <f>IFERROR(calculations!AB47,0)</f>
        <v>0</v>
      </c>
      <c r="N230" s="160"/>
      <c r="O230" s="160"/>
      <c r="P230" s="160"/>
      <c r="Q230" s="160"/>
      <c r="R230" s="160"/>
      <c r="S230" s="160"/>
    </row>
    <row r="231" spans="2:19" x14ac:dyDescent="0.3">
      <c r="B231" s="140">
        <f>IF('group input'!C$52="None",0,IF(calculations!F23&gt;0,calculations!F23,0))</f>
        <v>0</v>
      </c>
      <c r="C231" s="135">
        <f>IF('group input'!C$52="None",0,IF(calculations!D23&gt;0,calculations!D23,0))</f>
        <v>0</v>
      </c>
      <c r="D231" s="186">
        <f>IF('group input'!C$52="None",0,IF(calculations!AA23&gt;0,calculations!AA23,0))</f>
        <v>0</v>
      </c>
      <c r="E231" s="187">
        <f t="shared" si="2"/>
        <v>0</v>
      </c>
      <c r="F231" s="139">
        <f>IFERROR(calculations!AB23,0)</f>
        <v>0</v>
      </c>
      <c r="G231" s="133"/>
      <c r="H231" s="108">
        <f>IF('group input'!C$52="None",0,IF(calculations!L48&gt;0,calculations!L48,0))</f>
        <v>0</v>
      </c>
      <c r="I231" s="135">
        <f>IF('group input'!C$52="None",0,IF(calculations!D48&gt;0,calculations!D48,0))</f>
        <v>0</v>
      </c>
      <c r="J231" s="186">
        <f>IF('group input'!C$52="None",0,IF(calculations!AA48&gt;0,calculations!AA48,0))</f>
        <v>0</v>
      </c>
      <c r="K231" s="187">
        <f t="shared" si="3"/>
        <v>0</v>
      </c>
      <c r="L231" s="188">
        <f>IFERROR(calculations!AB48,0)</f>
        <v>0</v>
      </c>
      <c r="N231" s="160"/>
      <c r="O231" s="160"/>
      <c r="P231" s="160"/>
      <c r="Q231" s="160"/>
      <c r="R231" s="160"/>
      <c r="S231" s="160"/>
    </row>
    <row r="232" spans="2:19" x14ac:dyDescent="0.3">
      <c r="B232" s="140">
        <f>IF('group input'!C$52="None",0,IF(calculations!F24&gt;0,calculations!F24,0))</f>
        <v>0</v>
      </c>
      <c r="C232" s="135">
        <f>IF('group input'!C$52="None",0,IF(calculations!D24&gt;0,calculations!D24,0))</f>
        <v>0</v>
      </c>
      <c r="D232" s="186">
        <f>IF('group input'!C$52="None",0,IF(calculations!AA24&gt;0,calculations!AA24,0))</f>
        <v>0</v>
      </c>
      <c r="E232" s="187">
        <f t="shared" si="2"/>
        <v>0</v>
      </c>
      <c r="F232" s="139">
        <f>IFERROR(calculations!AB24,0)</f>
        <v>0</v>
      </c>
      <c r="G232" s="133"/>
      <c r="H232" s="108">
        <f>IF('group input'!C$52="None",0,IF(calculations!L49&gt;0,calculations!L49,0))</f>
        <v>0</v>
      </c>
      <c r="I232" s="135">
        <f>IF('group input'!C$52="None",0,IF(calculations!D49&gt;0,calculations!D49,0))</f>
        <v>0</v>
      </c>
      <c r="J232" s="186">
        <f>IF('group input'!C$52="None",0,IF(calculations!AA49&gt;0,calculations!AA49,0))</f>
        <v>0</v>
      </c>
      <c r="K232" s="187">
        <f t="shared" si="3"/>
        <v>0</v>
      </c>
      <c r="L232" s="188">
        <f>IFERROR(calculations!AB49,0)</f>
        <v>0</v>
      </c>
      <c r="N232" s="160"/>
      <c r="O232" s="160"/>
      <c r="P232" s="160"/>
      <c r="Q232" s="160"/>
      <c r="R232" s="160"/>
      <c r="S232" s="160"/>
    </row>
    <row r="233" spans="2:19" x14ac:dyDescent="0.3">
      <c r="B233" s="140">
        <f>IF('group input'!C$52="None",0,IF(calculations!F25&gt;0,calculations!F25,0))</f>
        <v>0</v>
      </c>
      <c r="C233" s="135">
        <f>IF('group input'!C$52="None",0,IF(calculations!D25&gt;0,calculations!D25,0))</f>
        <v>0</v>
      </c>
      <c r="D233" s="186">
        <f>IF('group input'!C$52="None",0,IF(calculations!AA25&gt;0,calculations!AA25,0))</f>
        <v>0</v>
      </c>
      <c r="E233" s="187">
        <f t="shared" si="2"/>
        <v>0</v>
      </c>
      <c r="F233" s="139">
        <f>IFERROR(calculations!AB25,0)</f>
        <v>0</v>
      </c>
      <c r="G233" s="133"/>
      <c r="H233" s="108">
        <f>IF('group input'!C$52="None",0,IF(calculations!L50&gt;0,calculations!L50,0))</f>
        <v>0</v>
      </c>
      <c r="I233" s="135">
        <f>IF('group input'!C$52="None",0,IF(calculations!D50&gt;0,calculations!D50,0))</f>
        <v>0</v>
      </c>
      <c r="J233" s="186">
        <f>IF('group input'!C$52="None",0,IF(calculations!AA50&gt;0,calculations!AA50,0))</f>
        <v>0</v>
      </c>
      <c r="K233" s="187">
        <f t="shared" si="3"/>
        <v>0</v>
      </c>
      <c r="L233" s="188">
        <f>IFERROR(calculations!AB50,0)</f>
        <v>0</v>
      </c>
      <c r="N233" s="160"/>
      <c r="O233" s="160"/>
      <c r="P233" s="160"/>
      <c r="Q233" s="160"/>
      <c r="R233" s="160"/>
      <c r="S233" s="160"/>
    </row>
    <row r="234" spans="2:19" x14ac:dyDescent="0.3">
      <c r="B234" s="140">
        <f>IF('group input'!C$52="None",0,IF(calculations!F26&gt;0,calculations!F26,0))</f>
        <v>0</v>
      </c>
      <c r="C234" s="135">
        <f>IF('group input'!C$52="None",0,IF(calculations!D26&gt;0,calculations!D26,0))</f>
        <v>0</v>
      </c>
      <c r="D234" s="186">
        <f>IF('group input'!C$52="None",0,IF(calculations!AA26&gt;0,calculations!AA26,0))</f>
        <v>0</v>
      </c>
      <c r="E234" s="187">
        <f t="shared" si="2"/>
        <v>0</v>
      </c>
      <c r="F234" s="139">
        <f>IFERROR(calculations!AB26,0)</f>
        <v>0</v>
      </c>
      <c r="G234" s="133"/>
      <c r="H234" s="108">
        <f>IF('group input'!C$52="None",0,IF(calculations!L51&gt;0,calculations!L51,0))</f>
        <v>0</v>
      </c>
      <c r="I234" s="135">
        <f>IF('group input'!C$52="None",0,IF(calculations!D51&gt;0,calculations!D51,0))</f>
        <v>0</v>
      </c>
      <c r="J234" s="186">
        <f>IF('group input'!C$52="None",0,IF(calculations!AA51&gt;0,calculations!AA51,0))</f>
        <v>0</v>
      </c>
      <c r="K234" s="187">
        <f t="shared" si="3"/>
        <v>0</v>
      </c>
      <c r="L234" s="188">
        <f>IFERROR(calculations!AB51,0)</f>
        <v>0</v>
      </c>
      <c r="N234" s="160"/>
      <c r="O234" s="160"/>
      <c r="P234" s="160"/>
      <c r="Q234" s="160"/>
      <c r="R234" s="160"/>
      <c r="S234" s="160"/>
    </row>
    <row r="235" spans="2:19" x14ac:dyDescent="0.3">
      <c r="B235" s="140">
        <f>IF('group input'!C$52="None",0,IF(calculations!F27&gt;0,calculations!F27,0))</f>
        <v>0</v>
      </c>
      <c r="C235" s="135">
        <f>IF('group input'!C$52="None",0,IF(calculations!D27&gt;0,calculations!D27,0))</f>
        <v>0</v>
      </c>
      <c r="D235" s="186">
        <f>IF('group input'!C$52="None",0,IF(calculations!AA27&gt;0,calculations!AA27,0))</f>
        <v>0</v>
      </c>
      <c r="E235" s="187">
        <f t="shared" si="2"/>
        <v>0</v>
      </c>
      <c r="F235" s="139">
        <f>IFERROR(calculations!AB27,0)</f>
        <v>0</v>
      </c>
      <c r="G235" s="287"/>
      <c r="H235" s="108">
        <f>IF('group input'!C$52="None",0,IF(calculations!L52&gt;0,calculations!L52,0))</f>
        <v>0</v>
      </c>
      <c r="I235" s="135">
        <f>IF('group input'!C$52="None",0,IF(calculations!D52&gt;0,calculations!D52,0))</f>
        <v>0</v>
      </c>
      <c r="J235" s="186">
        <f>IF('group input'!C$52="None",0,IF(calculations!AA52&gt;0,calculations!AA52,0))</f>
        <v>0</v>
      </c>
      <c r="K235" s="187">
        <f t="shared" si="3"/>
        <v>0</v>
      </c>
      <c r="L235" s="188">
        <f>IFERROR(calculations!AB52,0)</f>
        <v>0</v>
      </c>
      <c r="N235" s="160"/>
      <c r="O235" s="160"/>
      <c r="P235" s="160"/>
      <c r="Q235" s="160"/>
      <c r="R235" s="160"/>
      <c r="S235" s="160"/>
    </row>
    <row r="236" spans="2:19" ht="15" thickBot="1" x14ac:dyDescent="0.35">
      <c r="B236" s="160"/>
      <c r="C236" s="160"/>
      <c r="D236" s="160"/>
      <c r="E236" s="160"/>
      <c r="F236" s="160"/>
      <c r="G236" s="160"/>
      <c r="H236" s="240"/>
      <c r="I236" s="277"/>
      <c r="J236" s="278" t="s">
        <v>118</v>
      </c>
      <c r="K236" s="292"/>
      <c r="L236" s="284">
        <f>SUM(F211:F235,L211:L235)</f>
        <v>0</v>
      </c>
      <c r="N236" s="181"/>
      <c r="O236" s="160"/>
      <c r="P236" s="160"/>
      <c r="Q236" s="160"/>
      <c r="R236" s="160"/>
      <c r="S236" s="160"/>
    </row>
    <row r="237" spans="2:19" ht="15" thickTop="1" x14ac:dyDescent="0.3">
      <c r="B237" s="71"/>
      <c r="C237" s="160"/>
      <c r="D237" s="160"/>
      <c r="E237" s="160"/>
      <c r="F237" s="160"/>
      <c r="G237" s="160"/>
      <c r="H237" s="160"/>
      <c r="I237" s="160"/>
      <c r="J237" s="160"/>
      <c r="K237" s="71"/>
      <c r="L237" s="71"/>
      <c r="M237" s="160"/>
      <c r="N237" s="160"/>
      <c r="O237" s="160"/>
      <c r="P237" s="160"/>
      <c r="Q237" s="160"/>
      <c r="R237" s="160"/>
      <c r="S237" s="160"/>
    </row>
    <row r="238" spans="2:19" x14ac:dyDescent="0.3">
      <c r="B238" s="71"/>
      <c r="C238" s="160"/>
      <c r="D238" s="160"/>
      <c r="E238" s="160"/>
      <c r="F238" s="160"/>
      <c r="G238" s="160"/>
      <c r="H238" s="160"/>
      <c r="I238" s="160"/>
      <c r="J238" s="160"/>
      <c r="K238" s="71"/>
      <c r="L238" s="71"/>
      <c r="M238" s="160"/>
      <c r="N238" s="160"/>
      <c r="O238" s="160"/>
      <c r="P238" s="160"/>
      <c r="Q238" s="160"/>
      <c r="R238" s="160"/>
      <c r="S238" s="160"/>
    </row>
    <row r="239" spans="2:19" x14ac:dyDescent="0.3">
      <c r="B239" s="71"/>
      <c r="C239" s="160"/>
      <c r="D239" s="160"/>
      <c r="E239" s="160"/>
      <c r="F239" s="160"/>
      <c r="G239" s="160"/>
      <c r="H239" s="160"/>
      <c r="I239" s="160"/>
      <c r="J239" s="160"/>
      <c r="K239" s="71"/>
      <c r="L239" s="71"/>
      <c r="M239" s="160"/>
      <c r="N239" s="160"/>
      <c r="O239" s="160"/>
      <c r="P239" s="160"/>
      <c r="Q239" s="160"/>
      <c r="R239" s="160"/>
      <c r="S239" s="160"/>
    </row>
    <row r="240" spans="2:19" x14ac:dyDescent="0.3">
      <c r="B240" s="122" t="s">
        <v>119</v>
      </c>
      <c r="C240" s="185"/>
      <c r="D240" s="185"/>
      <c r="E240" s="185"/>
      <c r="F240" s="185"/>
      <c r="G240" s="174"/>
      <c r="H240" s="174"/>
      <c r="I240" s="174"/>
      <c r="J240" s="174"/>
      <c r="K240" s="95"/>
      <c r="L240" s="95"/>
      <c r="N240" s="183"/>
      <c r="O240" s="183"/>
      <c r="P240" s="183"/>
      <c r="Q240" s="183"/>
      <c r="R240" s="183"/>
      <c r="S240" s="183"/>
    </row>
    <row r="241" spans="2:19" x14ac:dyDescent="0.3">
      <c r="B241" s="71" t="s">
        <v>113</v>
      </c>
      <c r="C241" s="160"/>
      <c r="D241" s="160"/>
      <c r="E241" s="160"/>
      <c r="F241" s="160"/>
      <c r="G241" s="160"/>
      <c r="H241" s="160"/>
      <c r="I241" s="160"/>
      <c r="J241" s="160"/>
      <c r="K241" s="71"/>
      <c r="L241" s="71"/>
      <c r="N241" s="160"/>
      <c r="O241" s="160"/>
      <c r="P241" s="160"/>
      <c r="Q241" s="160"/>
      <c r="R241" s="160"/>
      <c r="S241" s="160"/>
    </row>
    <row r="242" spans="2:19" x14ac:dyDescent="0.3">
      <c r="C242" s="160"/>
      <c r="D242" s="160"/>
      <c r="E242" s="160"/>
      <c r="F242" s="160"/>
      <c r="G242" s="160"/>
      <c r="H242" s="160"/>
      <c r="I242" s="160"/>
      <c r="J242" s="160"/>
      <c r="K242" s="71"/>
      <c r="L242" s="71"/>
      <c r="N242" s="160"/>
      <c r="O242" s="160"/>
      <c r="P242" s="160"/>
      <c r="Q242" s="160"/>
      <c r="R242" s="160"/>
      <c r="S242" s="160"/>
    </row>
    <row r="243" spans="2:19" ht="28.8" x14ac:dyDescent="0.3">
      <c r="B243" s="289" t="s">
        <v>91</v>
      </c>
      <c r="C243" s="289" t="s">
        <v>92</v>
      </c>
      <c r="D243" s="289" t="s">
        <v>93</v>
      </c>
      <c r="E243" s="289" t="s">
        <v>114</v>
      </c>
      <c r="F243" s="289" t="s">
        <v>115</v>
      </c>
      <c r="G243" s="205"/>
      <c r="H243" s="290" t="s">
        <v>91</v>
      </c>
      <c r="I243" s="289" t="s">
        <v>92</v>
      </c>
      <c r="J243" s="289" t="s">
        <v>93</v>
      </c>
      <c r="K243" s="289" t="s">
        <v>114</v>
      </c>
      <c r="L243" s="289" t="s">
        <v>115</v>
      </c>
      <c r="N243" s="160"/>
      <c r="O243" s="160"/>
      <c r="P243" s="160"/>
      <c r="Q243" s="160"/>
      <c r="R243" s="160"/>
      <c r="S243" s="160"/>
    </row>
    <row r="244" spans="2:19" x14ac:dyDescent="0.3">
      <c r="B244" s="140">
        <f>IF('group input'!C$59="None",0,IF(calculations!F3&gt;0,calculations!F3,0))</f>
        <v>0</v>
      </c>
      <c r="C244" s="135">
        <f>IF('group input'!C$59="None",0,IF(calculations!D3&gt;0,calculations!D3,0))</f>
        <v>0</v>
      </c>
      <c r="D244" s="186">
        <f>IF('group input'!C$59="None",0,IF(calculations!AD3&gt;0,calculations!AD3,0))</f>
        <v>0</v>
      </c>
      <c r="E244" s="187">
        <f>IFERROR(F244/(D244/100),0)</f>
        <v>0</v>
      </c>
      <c r="F244" s="139">
        <f>IFERROR(calculations!AE3,0)</f>
        <v>0</v>
      </c>
      <c r="G244" s="133"/>
      <c r="H244" s="108">
        <f>IF('group input'!C$59="None",0,IF(calculations!F28&gt;0,calculations!F28,0))</f>
        <v>0</v>
      </c>
      <c r="I244" s="135">
        <f>IF('group input'!C$59="None",0,IF(calculations!D28&gt;0,calculations!D28,0))</f>
        <v>0</v>
      </c>
      <c r="J244" s="186">
        <f>IF('group input'!C$59="None",0,IF(calculations!AD28&gt;0,calculations!AD28,0))</f>
        <v>0</v>
      </c>
      <c r="K244" s="187">
        <f>IFERROR(L244/(J244/100),0)</f>
        <v>0</v>
      </c>
      <c r="L244" s="188">
        <f>IFERROR(calculations!AE28,0)</f>
        <v>0</v>
      </c>
      <c r="N244" s="160"/>
      <c r="O244" s="160"/>
      <c r="P244" s="160"/>
      <c r="Q244" s="160"/>
      <c r="R244" s="160"/>
      <c r="S244" s="160"/>
    </row>
    <row r="245" spans="2:19" x14ac:dyDescent="0.3">
      <c r="B245" s="140">
        <f>IF('group input'!C$59="None",0,IF(calculations!F4&gt;0,calculations!F4,0))</f>
        <v>0</v>
      </c>
      <c r="C245" s="135">
        <f>IF('group input'!C$59="None",0,IF(calculations!D4&gt;0,calculations!D4,0))</f>
        <v>0</v>
      </c>
      <c r="D245" s="186">
        <f>IF('group input'!C$59="None",0,IF(calculations!AD4&gt;0,calculations!AD4,0))</f>
        <v>0</v>
      </c>
      <c r="E245" s="187">
        <f t="shared" ref="E245:E268" si="4">IFERROR(F245/(D245/100),0)</f>
        <v>0</v>
      </c>
      <c r="F245" s="139">
        <f>IFERROR(calculations!AE4,0)</f>
        <v>0</v>
      </c>
      <c r="G245" s="133"/>
      <c r="H245" s="108">
        <f>IF('group input'!C$59="None",0,IF(calculations!F29&gt;0,calculations!F29,0))</f>
        <v>0</v>
      </c>
      <c r="I245" s="135">
        <f>IF('group input'!C$59="None",0,IF(calculations!D29&gt;0,calculations!D29,0))</f>
        <v>0</v>
      </c>
      <c r="J245" s="186">
        <f>IF('group input'!C$59="None",0,IF(calculations!AD29&gt;0,calculations!AD29,0))</f>
        <v>0</v>
      </c>
      <c r="K245" s="187">
        <f t="shared" ref="K245:K268" si="5">IFERROR(L245/(J245/100),0)</f>
        <v>0</v>
      </c>
      <c r="L245" s="188">
        <f>IFERROR(calculations!AE29,0)</f>
        <v>0</v>
      </c>
      <c r="N245" s="160"/>
      <c r="O245" s="160"/>
      <c r="P245" s="160"/>
      <c r="Q245" s="160"/>
      <c r="R245" s="160"/>
      <c r="S245" s="160"/>
    </row>
    <row r="246" spans="2:19" x14ac:dyDescent="0.3">
      <c r="B246" s="140">
        <f>IF('group input'!C$59="None",0,IF(calculations!F5&gt;0,calculations!F5,0))</f>
        <v>0</v>
      </c>
      <c r="C246" s="135">
        <f>IF('group input'!C$59="None",0,IF(calculations!D5&gt;0,calculations!D5,0))</f>
        <v>0</v>
      </c>
      <c r="D246" s="186">
        <f>IF('group input'!C$59="None",0,IF(calculations!AD5&gt;0,calculations!AD5,0))</f>
        <v>0</v>
      </c>
      <c r="E246" s="187">
        <f t="shared" si="4"/>
        <v>0</v>
      </c>
      <c r="F246" s="139">
        <f>IFERROR(calculations!AE5,0)</f>
        <v>0</v>
      </c>
      <c r="G246" s="133"/>
      <c r="H246" s="108">
        <f>IF('group input'!C$59="None",0,IF(calculations!F30&gt;0,calculations!F30,0))</f>
        <v>0</v>
      </c>
      <c r="I246" s="135">
        <f>IF('group input'!C$59="None",0,IF(calculations!D30&gt;0,calculations!D30,0))</f>
        <v>0</v>
      </c>
      <c r="J246" s="186">
        <f>IF('group input'!C$59="None",0,IF(calculations!AD30&gt;0,calculations!AD30,0))</f>
        <v>0</v>
      </c>
      <c r="K246" s="187">
        <f t="shared" si="5"/>
        <v>0</v>
      </c>
      <c r="L246" s="188">
        <f>IFERROR(calculations!AE30,0)</f>
        <v>0</v>
      </c>
      <c r="N246" s="160"/>
      <c r="O246" s="160"/>
      <c r="P246" s="160"/>
      <c r="Q246" s="160"/>
      <c r="R246" s="160"/>
      <c r="S246" s="160"/>
    </row>
    <row r="247" spans="2:19" x14ac:dyDescent="0.3">
      <c r="B247" s="140">
        <f>IF('group input'!C$59="None",0,IF(calculations!F6&gt;0,calculations!F6,0))</f>
        <v>0</v>
      </c>
      <c r="C247" s="135">
        <f>IF('group input'!C$59="None",0,IF(calculations!D6&gt;0,calculations!D6,0))</f>
        <v>0</v>
      </c>
      <c r="D247" s="186">
        <f>IF('group input'!C$59="None",0,IF(calculations!AD6&gt;0,calculations!AD6,0))</f>
        <v>0</v>
      </c>
      <c r="E247" s="187">
        <f t="shared" si="4"/>
        <v>0</v>
      </c>
      <c r="F247" s="139">
        <f>IFERROR(calculations!AE6,0)</f>
        <v>0</v>
      </c>
      <c r="G247" s="133"/>
      <c r="H247" s="108">
        <f>IF('group input'!C$59="None",0,IF(calculations!F31&gt;0,calculations!F31,0))</f>
        <v>0</v>
      </c>
      <c r="I247" s="135">
        <f>IF('group input'!C$59="None",0,IF(calculations!D31&gt;0,calculations!D31,0))</f>
        <v>0</v>
      </c>
      <c r="J247" s="186">
        <f>IF('group input'!C$59="None",0,IF(calculations!AD31&gt;0,calculations!AD31,0))</f>
        <v>0</v>
      </c>
      <c r="K247" s="187">
        <f t="shared" si="5"/>
        <v>0</v>
      </c>
      <c r="L247" s="188">
        <f>IFERROR(calculations!AE31,0)</f>
        <v>0</v>
      </c>
      <c r="N247" s="160"/>
      <c r="O247" s="160"/>
      <c r="P247" s="160"/>
      <c r="Q247" s="160"/>
      <c r="R247" s="160"/>
      <c r="S247" s="160"/>
    </row>
    <row r="248" spans="2:19" x14ac:dyDescent="0.3">
      <c r="B248" s="140">
        <f>IF('group input'!C$59="None",0,IF(calculations!F7&gt;0,calculations!F7,0))</f>
        <v>0</v>
      </c>
      <c r="C248" s="135">
        <f>IF('group input'!C$59="None",0,IF(calculations!D7&gt;0,calculations!D7,0))</f>
        <v>0</v>
      </c>
      <c r="D248" s="186">
        <f>IF('group input'!C$59="None",0,IF(calculations!AD7&gt;0,calculations!AD7,0))</f>
        <v>0</v>
      </c>
      <c r="E248" s="187">
        <f t="shared" si="4"/>
        <v>0</v>
      </c>
      <c r="F248" s="139">
        <f>IFERROR(calculations!AE7,0)</f>
        <v>0</v>
      </c>
      <c r="G248" s="133"/>
      <c r="H248" s="108">
        <f>IF('group input'!C$59="None",0,IF(calculations!F32&gt;0,calculations!F32,0))</f>
        <v>0</v>
      </c>
      <c r="I248" s="135">
        <f>IF('group input'!C$59="None",0,IF(calculations!D32&gt;0,calculations!D32,0))</f>
        <v>0</v>
      </c>
      <c r="J248" s="186">
        <f>IF('group input'!C$59="None",0,IF(calculations!AD32&gt;0,calculations!AD32,0))</f>
        <v>0</v>
      </c>
      <c r="K248" s="187">
        <f t="shared" si="5"/>
        <v>0</v>
      </c>
      <c r="L248" s="188">
        <f>IFERROR(calculations!AE32,0)</f>
        <v>0</v>
      </c>
      <c r="N248" s="160"/>
      <c r="O248" s="160"/>
      <c r="P248" s="160"/>
      <c r="Q248" s="160"/>
      <c r="R248" s="160"/>
      <c r="S248" s="160"/>
    </row>
    <row r="249" spans="2:19" x14ac:dyDescent="0.3">
      <c r="B249" s="140">
        <f>IF('group input'!C$59="None",0,IF(calculations!F8&gt;0,calculations!F8,0))</f>
        <v>0</v>
      </c>
      <c r="C249" s="135">
        <f>IF('group input'!C$59="None",0,IF(calculations!D8&gt;0,calculations!D8,0))</f>
        <v>0</v>
      </c>
      <c r="D249" s="186">
        <f>IF('group input'!C$59="None",0,IF(calculations!AD8&gt;0,calculations!AD8,0))</f>
        <v>0</v>
      </c>
      <c r="E249" s="187">
        <f t="shared" si="4"/>
        <v>0</v>
      </c>
      <c r="F249" s="139">
        <f>IFERROR(calculations!AE8,0)</f>
        <v>0</v>
      </c>
      <c r="G249" s="133"/>
      <c r="H249" s="108">
        <f>IF('group input'!C$59="None",0,IF(calculations!F33&gt;0,calculations!F33,0))</f>
        <v>0</v>
      </c>
      <c r="I249" s="135">
        <f>IF('group input'!C$59="None",0,IF(calculations!D33&gt;0,calculations!D33,0))</f>
        <v>0</v>
      </c>
      <c r="J249" s="186">
        <f>IF('group input'!C$59="None",0,IF(calculations!AD33&gt;0,calculations!AD33,0))</f>
        <v>0</v>
      </c>
      <c r="K249" s="187">
        <f t="shared" si="5"/>
        <v>0</v>
      </c>
      <c r="L249" s="188">
        <f>IFERROR(calculations!AE33,0)</f>
        <v>0</v>
      </c>
      <c r="N249" s="160"/>
      <c r="O249" s="160"/>
      <c r="P249" s="160"/>
      <c r="Q249" s="160"/>
      <c r="R249" s="160"/>
      <c r="S249" s="160"/>
    </row>
    <row r="250" spans="2:19" x14ac:dyDescent="0.3">
      <c r="B250" s="140">
        <f>IF('group input'!C$59="None",0,IF(calculations!F9&gt;0,calculations!F9,0))</f>
        <v>0</v>
      </c>
      <c r="C250" s="135">
        <f>IF('group input'!C$59="None",0,IF(calculations!D9&gt;0,calculations!D9,0))</f>
        <v>0</v>
      </c>
      <c r="D250" s="186">
        <f>IF('group input'!C$59="None",0,IF(calculations!AD9&gt;0,calculations!AD9,0))</f>
        <v>0</v>
      </c>
      <c r="E250" s="187">
        <f t="shared" si="4"/>
        <v>0</v>
      </c>
      <c r="F250" s="139">
        <f>IFERROR(calculations!AE9,0)</f>
        <v>0</v>
      </c>
      <c r="G250" s="133"/>
      <c r="H250" s="108">
        <f>IF('group input'!C$59="None",0,IF(calculations!F34&gt;0,calculations!F34,0))</f>
        <v>0</v>
      </c>
      <c r="I250" s="135">
        <f>IF('group input'!C$59="None",0,IF(calculations!D34&gt;0,calculations!D34,0))</f>
        <v>0</v>
      </c>
      <c r="J250" s="186">
        <f>IF('group input'!C$59="None",0,IF(calculations!AD34&gt;0,calculations!AD34,0))</f>
        <v>0</v>
      </c>
      <c r="K250" s="187">
        <f t="shared" si="5"/>
        <v>0</v>
      </c>
      <c r="L250" s="188">
        <f>IFERROR(calculations!AE34,0)</f>
        <v>0</v>
      </c>
      <c r="N250" s="160"/>
      <c r="O250" s="160"/>
      <c r="P250" s="160"/>
      <c r="Q250" s="160"/>
      <c r="R250" s="160"/>
      <c r="S250" s="160"/>
    </row>
    <row r="251" spans="2:19" x14ac:dyDescent="0.3">
      <c r="B251" s="140">
        <f>IF('group input'!C$59="None",0,IF(calculations!F10&gt;0,calculations!F10,0))</f>
        <v>0</v>
      </c>
      <c r="C251" s="135">
        <f>IF('group input'!C$59="None",0,IF(calculations!D10&gt;0,calculations!D10,0))</f>
        <v>0</v>
      </c>
      <c r="D251" s="186">
        <f>IF('group input'!C$59="None",0,IF(calculations!AD10&gt;0,calculations!AD10,0))</f>
        <v>0</v>
      </c>
      <c r="E251" s="187">
        <f t="shared" si="4"/>
        <v>0</v>
      </c>
      <c r="F251" s="139">
        <f>IFERROR(calculations!AE10,0)</f>
        <v>0</v>
      </c>
      <c r="G251" s="133"/>
      <c r="H251" s="108">
        <f>IF('group input'!C$59="None",0,IF(calculations!F35&gt;0,calculations!F35,0))</f>
        <v>0</v>
      </c>
      <c r="I251" s="135">
        <f>IF('group input'!C$59="None",0,IF(calculations!D35&gt;0,calculations!D35,0))</f>
        <v>0</v>
      </c>
      <c r="J251" s="186">
        <f>IF('group input'!C$59="None",0,IF(calculations!AD35&gt;0,calculations!AD35,0))</f>
        <v>0</v>
      </c>
      <c r="K251" s="187">
        <f t="shared" si="5"/>
        <v>0</v>
      </c>
      <c r="L251" s="188">
        <f>IFERROR(calculations!AE35,0)</f>
        <v>0</v>
      </c>
      <c r="N251" s="160"/>
      <c r="O251" s="160"/>
      <c r="P251" s="160"/>
      <c r="Q251" s="160"/>
      <c r="R251" s="160"/>
      <c r="S251" s="160"/>
    </row>
    <row r="252" spans="2:19" x14ac:dyDescent="0.3">
      <c r="B252" s="140">
        <f>IF('group input'!C$59="None",0,IF(calculations!F11&gt;0,calculations!F11,0))</f>
        <v>0</v>
      </c>
      <c r="C252" s="135">
        <f>IF('group input'!C$59="None",0,IF(calculations!D11&gt;0,calculations!D11,0))</f>
        <v>0</v>
      </c>
      <c r="D252" s="186">
        <f>IF('group input'!C$59="None",0,IF(calculations!AD11&gt;0,calculations!AD11,0))</f>
        <v>0</v>
      </c>
      <c r="E252" s="187">
        <f t="shared" si="4"/>
        <v>0</v>
      </c>
      <c r="F252" s="139">
        <f>IFERROR(calculations!AE11,0)</f>
        <v>0</v>
      </c>
      <c r="G252" s="133"/>
      <c r="H252" s="108">
        <f>IF('group input'!C$59="None",0,IF(calculations!F36&gt;0,calculations!F36,0))</f>
        <v>0</v>
      </c>
      <c r="I252" s="135">
        <f>IF('group input'!C$59="None",0,IF(calculations!D36&gt;0,calculations!D36,0))</f>
        <v>0</v>
      </c>
      <c r="J252" s="186">
        <f>IF('group input'!C$59="None",0,IF(calculations!AD36&gt;0,calculations!AD36,0))</f>
        <v>0</v>
      </c>
      <c r="K252" s="187">
        <f t="shared" si="5"/>
        <v>0</v>
      </c>
      <c r="L252" s="188">
        <f>IFERROR(calculations!AE36,0)</f>
        <v>0</v>
      </c>
      <c r="N252" s="160"/>
      <c r="O252" s="160"/>
      <c r="P252" s="160"/>
      <c r="Q252" s="160"/>
      <c r="R252" s="160"/>
      <c r="S252" s="160"/>
    </row>
    <row r="253" spans="2:19" x14ac:dyDescent="0.3">
      <c r="B253" s="140">
        <f>IF('group input'!C$59="None",0,IF(calculations!F12&gt;0,calculations!F12,0))</f>
        <v>0</v>
      </c>
      <c r="C253" s="135">
        <f>IF('group input'!C$59="None",0,IF(calculations!D12&gt;0,calculations!D12,0))</f>
        <v>0</v>
      </c>
      <c r="D253" s="186">
        <f>IF('group input'!C$59="None",0,IF(calculations!AD12&gt;0,calculations!AD12,0))</f>
        <v>0</v>
      </c>
      <c r="E253" s="187">
        <f t="shared" si="4"/>
        <v>0</v>
      </c>
      <c r="F253" s="139">
        <f>IFERROR(calculations!AE12,0)</f>
        <v>0</v>
      </c>
      <c r="G253" s="133"/>
      <c r="H253" s="108">
        <f>IF('group input'!C$59="None",0,IF(calculations!F37&gt;0,calculations!F37,0))</f>
        <v>0</v>
      </c>
      <c r="I253" s="135">
        <f>IF('group input'!C$59="None",0,IF(calculations!D37&gt;0,calculations!D37,0))</f>
        <v>0</v>
      </c>
      <c r="J253" s="186">
        <f>IF('group input'!C$59="None",0,IF(calculations!AD37&gt;0,calculations!AD37,0))</f>
        <v>0</v>
      </c>
      <c r="K253" s="187">
        <f t="shared" si="5"/>
        <v>0</v>
      </c>
      <c r="L253" s="188">
        <f>IFERROR(calculations!AE37,0)</f>
        <v>0</v>
      </c>
      <c r="N253" s="160"/>
      <c r="O253" s="160"/>
      <c r="P253" s="160"/>
      <c r="Q253" s="160"/>
      <c r="R253" s="160"/>
      <c r="S253" s="160"/>
    </row>
    <row r="254" spans="2:19" x14ac:dyDescent="0.3">
      <c r="B254" s="140">
        <f>IF('group input'!C$59="None",0,IF(calculations!F13&gt;0,calculations!F13,0))</f>
        <v>0</v>
      </c>
      <c r="C254" s="135">
        <f>IF('group input'!C$59="None",0,IF(calculations!D13&gt;0,calculations!D13,0))</f>
        <v>0</v>
      </c>
      <c r="D254" s="186">
        <f>IF('group input'!C$59="None",0,IF(calculations!AD13&gt;0,calculations!AD13,0))</f>
        <v>0</v>
      </c>
      <c r="E254" s="187">
        <f t="shared" si="4"/>
        <v>0</v>
      </c>
      <c r="F254" s="139">
        <f>IFERROR(calculations!AE13,0)</f>
        <v>0</v>
      </c>
      <c r="G254" s="133"/>
      <c r="H254" s="108">
        <f>IF('group input'!C$59="None",0,IF(calculations!F38&gt;0,calculations!F38,0))</f>
        <v>0</v>
      </c>
      <c r="I254" s="135">
        <f>IF('group input'!C$59="None",0,IF(calculations!D38&gt;0,calculations!D38,0))</f>
        <v>0</v>
      </c>
      <c r="J254" s="186">
        <f>IF('group input'!C$59="None",0,IF(calculations!AD38&gt;0,calculations!AD38,0))</f>
        <v>0</v>
      </c>
      <c r="K254" s="187">
        <f t="shared" si="5"/>
        <v>0</v>
      </c>
      <c r="L254" s="188">
        <f>IFERROR(calculations!AE38,0)</f>
        <v>0</v>
      </c>
      <c r="N254" s="160"/>
      <c r="O254" s="160"/>
      <c r="P254" s="160"/>
      <c r="Q254" s="160"/>
      <c r="R254" s="160"/>
      <c r="S254" s="160"/>
    </row>
    <row r="255" spans="2:19" x14ac:dyDescent="0.3">
      <c r="B255" s="140">
        <f>IF('group input'!C$59="None",0,IF(calculations!F14&gt;0,calculations!F14,0))</f>
        <v>0</v>
      </c>
      <c r="C255" s="135">
        <f>IF('group input'!C$59="None",0,IF(calculations!D14&gt;0,calculations!D14,0))</f>
        <v>0</v>
      </c>
      <c r="D255" s="186">
        <f>IF('group input'!C$59="None",0,IF(calculations!AD14&gt;0,calculations!AD14,0))</f>
        <v>0</v>
      </c>
      <c r="E255" s="187">
        <f t="shared" si="4"/>
        <v>0</v>
      </c>
      <c r="F255" s="139">
        <f>IFERROR(calculations!AE14,0)</f>
        <v>0</v>
      </c>
      <c r="G255" s="133"/>
      <c r="H255" s="108">
        <f>IF('group input'!C$59="None",0,IF(calculations!F39&gt;0,calculations!F39,0))</f>
        <v>0</v>
      </c>
      <c r="I255" s="135">
        <f>IF('group input'!C$59="None",0,IF(calculations!D39&gt;0,calculations!D39,0))</f>
        <v>0</v>
      </c>
      <c r="J255" s="186">
        <f>IF('group input'!C$59="None",0,IF(calculations!AD39&gt;0,calculations!AD39,0))</f>
        <v>0</v>
      </c>
      <c r="K255" s="187">
        <f t="shared" si="5"/>
        <v>0</v>
      </c>
      <c r="L255" s="188">
        <f>IFERROR(calculations!AE39,0)</f>
        <v>0</v>
      </c>
      <c r="N255" s="160"/>
      <c r="O255" s="160"/>
      <c r="P255" s="160"/>
      <c r="Q255" s="160"/>
      <c r="R255" s="160"/>
      <c r="S255" s="160"/>
    </row>
    <row r="256" spans="2:19" x14ac:dyDescent="0.3">
      <c r="B256" s="140">
        <f>IF('group input'!C$59="None",0,IF(calculations!F15&gt;0,calculations!F15,0))</f>
        <v>0</v>
      </c>
      <c r="C256" s="135">
        <f>IF('group input'!C$59="None",0,IF(calculations!D15&gt;0,calculations!D15,0))</f>
        <v>0</v>
      </c>
      <c r="D256" s="186">
        <f>IF('group input'!C$59="None",0,IF(calculations!AD15&gt;0,calculations!AD15,0))</f>
        <v>0</v>
      </c>
      <c r="E256" s="187">
        <f t="shared" si="4"/>
        <v>0</v>
      </c>
      <c r="F256" s="139">
        <f>IFERROR(calculations!AE15,0)</f>
        <v>0</v>
      </c>
      <c r="G256" s="133"/>
      <c r="H256" s="108">
        <f>IF('group input'!C$59="None",0,IF(calculations!F40&gt;0,calculations!F40,0))</f>
        <v>0</v>
      </c>
      <c r="I256" s="135">
        <f>IF('group input'!C$59="None",0,IF(calculations!D40&gt;0,calculations!D40,0))</f>
        <v>0</v>
      </c>
      <c r="J256" s="186">
        <f>IF('group input'!C$59="None",0,IF(calculations!AD40&gt;0,calculations!AD40,0))</f>
        <v>0</v>
      </c>
      <c r="K256" s="187">
        <f t="shared" si="5"/>
        <v>0</v>
      </c>
      <c r="L256" s="188">
        <f>IFERROR(calculations!AE40,0)</f>
        <v>0</v>
      </c>
      <c r="N256" s="160"/>
      <c r="O256" s="160"/>
      <c r="P256" s="160"/>
      <c r="Q256" s="160"/>
      <c r="R256" s="160"/>
      <c r="S256" s="160"/>
    </row>
    <row r="257" spans="2:19" x14ac:dyDescent="0.3">
      <c r="B257" s="140">
        <f>IF('group input'!C$59="None",0,IF(calculations!F16&gt;0,calculations!F16,0))</f>
        <v>0</v>
      </c>
      <c r="C257" s="135">
        <f>IF('group input'!C$59="None",0,IF(calculations!D16&gt;0,calculations!D16,0))</f>
        <v>0</v>
      </c>
      <c r="D257" s="186">
        <f>IF('group input'!C$59="None",0,IF(calculations!AD16&gt;0,calculations!AD16,0))</f>
        <v>0</v>
      </c>
      <c r="E257" s="187">
        <f t="shared" si="4"/>
        <v>0</v>
      </c>
      <c r="F257" s="139">
        <f>IFERROR(calculations!AE16,0)</f>
        <v>0</v>
      </c>
      <c r="G257" s="133"/>
      <c r="H257" s="108">
        <f>IF('group input'!C$59="None",0,IF(calculations!F41&gt;0,calculations!F41,0))</f>
        <v>0</v>
      </c>
      <c r="I257" s="135">
        <f>IF('group input'!C$59="None",0,IF(calculations!D41&gt;0,calculations!D41,0))</f>
        <v>0</v>
      </c>
      <c r="J257" s="186">
        <f>IF('group input'!C$59="None",0,IF(calculations!AD41&gt;0,calculations!AD41,0))</f>
        <v>0</v>
      </c>
      <c r="K257" s="187">
        <f t="shared" si="5"/>
        <v>0</v>
      </c>
      <c r="L257" s="188">
        <f>IFERROR(calculations!AE41,0)</f>
        <v>0</v>
      </c>
      <c r="N257" s="160"/>
      <c r="O257" s="160"/>
      <c r="P257" s="160"/>
      <c r="Q257" s="160"/>
      <c r="R257" s="160"/>
      <c r="S257" s="160"/>
    </row>
    <row r="258" spans="2:19" x14ac:dyDescent="0.3">
      <c r="B258" s="140">
        <f>IF('group input'!C$59="None",0,IF(calculations!F17&gt;0,calculations!F17,0))</f>
        <v>0</v>
      </c>
      <c r="C258" s="135">
        <f>IF('group input'!C$59="None",0,IF(calculations!D17&gt;0,calculations!D17,0))</f>
        <v>0</v>
      </c>
      <c r="D258" s="186">
        <f>IF('group input'!C$59="None",0,IF(calculations!AD17&gt;0,calculations!AD17,0))</f>
        <v>0</v>
      </c>
      <c r="E258" s="187">
        <f t="shared" si="4"/>
        <v>0</v>
      </c>
      <c r="F258" s="139">
        <f>IFERROR(calculations!AE17,0)</f>
        <v>0</v>
      </c>
      <c r="G258" s="133"/>
      <c r="H258" s="108">
        <f>IF('group input'!C$59="None",0,IF(calculations!F42&gt;0,calculations!F42,0))</f>
        <v>0</v>
      </c>
      <c r="I258" s="135">
        <f>IF('group input'!C$59="None",0,IF(calculations!D42&gt;0,calculations!D42,0))</f>
        <v>0</v>
      </c>
      <c r="J258" s="186">
        <f>IF('group input'!C$59="None",0,IF(calculations!AD42&gt;0,calculations!AD42,0))</f>
        <v>0</v>
      </c>
      <c r="K258" s="187">
        <f t="shared" si="5"/>
        <v>0</v>
      </c>
      <c r="L258" s="188">
        <f>IFERROR(calculations!AE42,0)</f>
        <v>0</v>
      </c>
      <c r="N258" s="160"/>
      <c r="O258" s="160"/>
      <c r="P258" s="160"/>
      <c r="Q258" s="160"/>
      <c r="R258" s="160"/>
      <c r="S258" s="160"/>
    </row>
    <row r="259" spans="2:19" x14ac:dyDescent="0.3">
      <c r="B259" s="140">
        <f>IF('group input'!C$59="None",0,IF(calculations!F18&gt;0,calculations!F18,0))</f>
        <v>0</v>
      </c>
      <c r="C259" s="135">
        <f>IF('group input'!C$59="None",0,IF(calculations!D18&gt;0,calculations!D18,0))</f>
        <v>0</v>
      </c>
      <c r="D259" s="186">
        <f>IF('group input'!C$59="None",0,IF(calculations!AD18&gt;0,calculations!AD18,0))</f>
        <v>0</v>
      </c>
      <c r="E259" s="187">
        <f t="shared" si="4"/>
        <v>0</v>
      </c>
      <c r="F259" s="139">
        <f>IFERROR(calculations!AE18,0)</f>
        <v>0</v>
      </c>
      <c r="G259" s="133"/>
      <c r="H259" s="108">
        <f>IF('group input'!C$59="None",0,IF(calculations!F43&gt;0,calculations!F43,0))</f>
        <v>0</v>
      </c>
      <c r="I259" s="135">
        <f>IF('group input'!C$59="None",0,IF(calculations!D43&gt;0,calculations!D43,0))</f>
        <v>0</v>
      </c>
      <c r="J259" s="186">
        <f>IF('group input'!C$59="None",0,IF(calculations!AD43&gt;0,calculations!AD43,0))</f>
        <v>0</v>
      </c>
      <c r="K259" s="187">
        <f t="shared" si="5"/>
        <v>0</v>
      </c>
      <c r="L259" s="188">
        <f>IFERROR(calculations!AE43,0)</f>
        <v>0</v>
      </c>
      <c r="N259" s="160"/>
      <c r="O259" s="160"/>
      <c r="P259" s="160"/>
      <c r="Q259" s="160"/>
      <c r="R259" s="160"/>
      <c r="S259" s="160"/>
    </row>
    <row r="260" spans="2:19" x14ac:dyDescent="0.3">
      <c r="B260" s="140">
        <f>IF('group input'!C$59="None",0,IF(calculations!F19&gt;0,calculations!F19,0))</f>
        <v>0</v>
      </c>
      <c r="C260" s="135">
        <f>IF('group input'!C$59="None",0,IF(calculations!D19&gt;0,calculations!D19,0))</f>
        <v>0</v>
      </c>
      <c r="D260" s="186">
        <f>IF('group input'!C$59="None",0,IF(calculations!AD19&gt;0,calculations!AD19,0))</f>
        <v>0</v>
      </c>
      <c r="E260" s="187">
        <f t="shared" si="4"/>
        <v>0</v>
      </c>
      <c r="F260" s="139">
        <f>IFERROR(calculations!AE19,0)</f>
        <v>0</v>
      </c>
      <c r="G260" s="133"/>
      <c r="H260" s="108">
        <f>IF('group input'!C$59="None",0,IF(calculations!F44&gt;0,calculations!F44,0))</f>
        <v>0</v>
      </c>
      <c r="I260" s="135">
        <f>IF('group input'!C$59="None",0,IF(calculations!D44&gt;0,calculations!D44,0))</f>
        <v>0</v>
      </c>
      <c r="J260" s="186">
        <f>IF('group input'!C$59="None",0,IF(calculations!AD44&gt;0,calculations!AD44,0))</f>
        <v>0</v>
      </c>
      <c r="K260" s="187">
        <f t="shared" si="5"/>
        <v>0</v>
      </c>
      <c r="L260" s="188">
        <f>IFERROR(calculations!AE44,0)</f>
        <v>0</v>
      </c>
      <c r="N260" s="160"/>
      <c r="O260" s="160"/>
      <c r="P260" s="160"/>
      <c r="Q260" s="160"/>
      <c r="R260" s="160"/>
      <c r="S260" s="160"/>
    </row>
    <row r="261" spans="2:19" x14ac:dyDescent="0.3">
      <c r="B261" s="140">
        <f>IF('group input'!C$59="None",0,IF(calculations!F20&gt;0,calculations!F20,0))</f>
        <v>0</v>
      </c>
      <c r="C261" s="135">
        <f>IF('group input'!C$59="None",0,IF(calculations!D20&gt;0,calculations!D20,0))</f>
        <v>0</v>
      </c>
      <c r="D261" s="186">
        <f>IF('group input'!C$59="None",0,IF(calculations!AD20&gt;0,calculations!AD20,0))</f>
        <v>0</v>
      </c>
      <c r="E261" s="187">
        <f t="shared" si="4"/>
        <v>0</v>
      </c>
      <c r="F261" s="139">
        <f>IFERROR(calculations!AE20,0)</f>
        <v>0</v>
      </c>
      <c r="G261" s="133"/>
      <c r="H261" s="108">
        <f>IF('group input'!C$59="None",0,IF(calculations!F45&gt;0,calculations!F45,0))</f>
        <v>0</v>
      </c>
      <c r="I261" s="135">
        <f>IF('group input'!C$59="None",0,IF(calculations!D45&gt;0,calculations!D45,0))</f>
        <v>0</v>
      </c>
      <c r="J261" s="186">
        <f>IF('group input'!C$59="None",0,IF(calculations!AD45&gt;0,calculations!AD45,0))</f>
        <v>0</v>
      </c>
      <c r="K261" s="187">
        <f t="shared" si="5"/>
        <v>0</v>
      </c>
      <c r="L261" s="188">
        <f>IFERROR(calculations!AE45,0)</f>
        <v>0</v>
      </c>
      <c r="N261" s="160"/>
      <c r="O261" s="160"/>
      <c r="P261" s="160"/>
      <c r="Q261" s="160"/>
      <c r="R261" s="160"/>
      <c r="S261" s="160"/>
    </row>
    <row r="262" spans="2:19" x14ac:dyDescent="0.3">
      <c r="B262" s="140">
        <f>IF('group input'!C$59="None",0,IF(calculations!F21&gt;0,calculations!F21,0))</f>
        <v>0</v>
      </c>
      <c r="C262" s="135">
        <f>IF('group input'!C$59="None",0,IF(calculations!D21&gt;0,calculations!D21,0))</f>
        <v>0</v>
      </c>
      <c r="D262" s="186">
        <f>IF('group input'!C$59="None",0,IF(calculations!AD21&gt;0,calculations!AD21,0))</f>
        <v>0</v>
      </c>
      <c r="E262" s="187">
        <f t="shared" si="4"/>
        <v>0</v>
      </c>
      <c r="F262" s="139">
        <f>IFERROR(calculations!AE21,0)</f>
        <v>0</v>
      </c>
      <c r="G262" s="133"/>
      <c r="H262" s="108">
        <f>IF('group input'!C$59="None",0,IF(calculations!F46&gt;0,calculations!F46,0))</f>
        <v>0</v>
      </c>
      <c r="I262" s="135">
        <f>IF('group input'!C$59="None",0,IF(calculations!D46&gt;0,calculations!D46,0))</f>
        <v>0</v>
      </c>
      <c r="J262" s="186">
        <f>IF('group input'!C$59="None",0,IF(calculations!AD46&gt;0,calculations!AD46,0))</f>
        <v>0</v>
      </c>
      <c r="K262" s="187">
        <f t="shared" si="5"/>
        <v>0</v>
      </c>
      <c r="L262" s="188">
        <f>IFERROR(calculations!AE46,0)</f>
        <v>0</v>
      </c>
      <c r="N262" s="160"/>
      <c r="O262" s="160"/>
      <c r="P262" s="160"/>
      <c r="Q262" s="160"/>
      <c r="R262" s="160"/>
      <c r="S262" s="160"/>
    </row>
    <row r="263" spans="2:19" x14ac:dyDescent="0.3">
      <c r="B263" s="140">
        <f>IF('group input'!C$59="None",0,IF(calculations!F22&gt;0,calculations!F22,0))</f>
        <v>0</v>
      </c>
      <c r="C263" s="135">
        <f>IF('group input'!C$59="None",0,IF(calculations!D22&gt;0,calculations!D22,0))</f>
        <v>0</v>
      </c>
      <c r="D263" s="186">
        <f>IF('group input'!C$59="None",0,IF(calculations!AD22&gt;0,calculations!AD22,0))</f>
        <v>0</v>
      </c>
      <c r="E263" s="187">
        <f t="shared" si="4"/>
        <v>0</v>
      </c>
      <c r="F263" s="139">
        <f>IFERROR(calculations!AE22,0)</f>
        <v>0</v>
      </c>
      <c r="G263" s="133"/>
      <c r="H263" s="108">
        <f>IF('group input'!C$59="None",0,IF(calculations!F47&gt;0,calculations!F47,0))</f>
        <v>0</v>
      </c>
      <c r="I263" s="135">
        <f>IF('group input'!C$59="None",0,IF(calculations!D47&gt;0,calculations!D47,0))</f>
        <v>0</v>
      </c>
      <c r="J263" s="186">
        <f>IF('group input'!C$59="None",0,IF(calculations!AD47&gt;0,calculations!AD47,0))</f>
        <v>0</v>
      </c>
      <c r="K263" s="187">
        <f t="shared" si="5"/>
        <v>0</v>
      </c>
      <c r="L263" s="188">
        <f>IFERROR(calculations!AE47,0)</f>
        <v>0</v>
      </c>
      <c r="N263" s="160"/>
      <c r="O263" s="160"/>
      <c r="P263" s="160"/>
      <c r="Q263" s="160"/>
      <c r="R263" s="160"/>
      <c r="S263" s="160"/>
    </row>
    <row r="264" spans="2:19" x14ac:dyDescent="0.3">
      <c r="B264" s="140">
        <f>IF('group input'!C$59="None",0,IF(calculations!F23&gt;0,calculations!F23,0))</f>
        <v>0</v>
      </c>
      <c r="C264" s="135">
        <f>IF('group input'!C$59="None",0,IF(calculations!D23&gt;0,calculations!D23,0))</f>
        <v>0</v>
      </c>
      <c r="D264" s="186">
        <f>IF('group input'!C$59="None",0,IF(calculations!AD23&gt;0,calculations!AD23,0))</f>
        <v>0</v>
      </c>
      <c r="E264" s="187">
        <f t="shared" si="4"/>
        <v>0</v>
      </c>
      <c r="F264" s="139">
        <f>IFERROR(calculations!AE23,0)</f>
        <v>0</v>
      </c>
      <c r="G264" s="133"/>
      <c r="H264" s="108">
        <f>IF('group input'!C$59="None",0,IF(calculations!F48&gt;0,calculations!F48,0))</f>
        <v>0</v>
      </c>
      <c r="I264" s="135">
        <f>IF('group input'!C$59="None",0,IF(calculations!D48&gt;0,calculations!D48,0))</f>
        <v>0</v>
      </c>
      <c r="J264" s="186">
        <f>IF('group input'!C$59="None",0,IF(calculations!AD48&gt;0,calculations!AD48,0))</f>
        <v>0</v>
      </c>
      <c r="K264" s="187">
        <f t="shared" si="5"/>
        <v>0</v>
      </c>
      <c r="L264" s="188">
        <f>IFERROR(calculations!AE48,0)</f>
        <v>0</v>
      </c>
      <c r="N264" s="160"/>
      <c r="O264" s="160"/>
      <c r="P264" s="160"/>
      <c r="Q264" s="160"/>
      <c r="R264" s="160"/>
      <c r="S264" s="160"/>
    </row>
    <row r="265" spans="2:19" x14ac:dyDescent="0.3">
      <c r="B265" s="140">
        <f>IF('group input'!C$59="None",0,IF(calculations!F24&gt;0,calculations!F24,0))</f>
        <v>0</v>
      </c>
      <c r="C265" s="135">
        <f>IF('group input'!C$59="None",0,IF(calculations!D24&gt;0,calculations!D24,0))</f>
        <v>0</v>
      </c>
      <c r="D265" s="186">
        <f>IF('group input'!C$59="None",0,IF(calculations!AD24&gt;0,calculations!AD24,0))</f>
        <v>0</v>
      </c>
      <c r="E265" s="187">
        <f t="shared" si="4"/>
        <v>0</v>
      </c>
      <c r="F265" s="139">
        <f>IFERROR(calculations!AE24,0)</f>
        <v>0</v>
      </c>
      <c r="G265" s="133"/>
      <c r="H265" s="108">
        <f>IF('group input'!C$59="None",0,IF(calculations!F49&gt;0,calculations!F49,0))</f>
        <v>0</v>
      </c>
      <c r="I265" s="135">
        <f>IF('group input'!C$59="None",0,IF(calculations!D49&gt;0,calculations!D49,0))</f>
        <v>0</v>
      </c>
      <c r="J265" s="186">
        <f>IF('group input'!C$59="None",0,IF(calculations!AD49&gt;0,calculations!AD49,0))</f>
        <v>0</v>
      </c>
      <c r="K265" s="187">
        <f t="shared" si="5"/>
        <v>0</v>
      </c>
      <c r="L265" s="188">
        <f>IFERROR(calculations!AE49,0)</f>
        <v>0</v>
      </c>
      <c r="N265" s="160"/>
      <c r="O265" s="160"/>
      <c r="P265" s="160"/>
      <c r="Q265" s="160"/>
      <c r="R265" s="160"/>
      <c r="S265" s="160"/>
    </row>
    <row r="266" spans="2:19" x14ac:dyDescent="0.3">
      <c r="B266" s="140">
        <f>IF('group input'!C$59="None",0,IF(calculations!F25&gt;0,calculations!F25,0))</f>
        <v>0</v>
      </c>
      <c r="C266" s="135">
        <f>IF('group input'!C$59="None",0,IF(calculations!D25&gt;0,calculations!D25,0))</f>
        <v>0</v>
      </c>
      <c r="D266" s="186">
        <f>IF('group input'!C$59="None",0,IF(calculations!AD25&gt;0,calculations!AD25,0))</f>
        <v>0</v>
      </c>
      <c r="E266" s="187">
        <f t="shared" si="4"/>
        <v>0</v>
      </c>
      <c r="F266" s="139">
        <f>IFERROR(calculations!AE25,0)</f>
        <v>0</v>
      </c>
      <c r="G266" s="133"/>
      <c r="H266" s="108">
        <f>IF('group input'!C$59="None",0,IF(calculations!F50&gt;0,calculations!F50,0))</f>
        <v>0</v>
      </c>
      <c r="I266" s="135">
        <f>IF('group input'!C$59="None",0,IF(calculations!D50&gt;0,calculations!D50,0))</f>
        <v>0</v>
      </c>
      <c r="J266" s="186">
        <f>IF('group input'!C$59="None",0,IF(calculations!AD50&gt;0,calculations!AD50,0))</f>
        <v>0</v>
      </c>
      <c r="K266" s="187">
        <f t="shared" si="5"/>
        <v>0</v>
      </c>
      <c r="L266" s="188">
        <f>IFERROR(calculations!AE50,0)</f>
        <v>0</v>
      </c>
      <c r="N266" s="160"/>
      <c r="O266" s="160"/>
      <c r="P266" s="160"/>
      <c r="Q266" s="160"/>
      <c r="R266" s="160"/>
      <c r="S266" s="160"/>
    </row>
    <row r="267" spans="2:19" x14ac:dyDescent="0.3">
      <c r="B267" s="140">
        <f>IF('group input'!C$59="None",0,IF(calculations!F26&gt;0,calculations!F26,0))</f>
        <v>0</v>
      </c>
      <c r="C267" s="135">
        <f>IF('group input'!C$59="None",0,IF(calculations!D26&gt;0,calculations!D26,0))</f>
        <v>0</v>
      </c>
      <c r="D267" s="186">
        <f>IF('group input'!C$59="None",0,IF(calculations!AD26&gt;0,calculations!AD26,0))</f>
        <v>0</v>
      </c>
      <c r="E267" s="187">
        <f t="shared" si="4"/>
        <v>0</v>
      </c>
      <c r="F267" s="139">
        <f>IFERROR(calculations!AE26,0)</f>
        <v>0</v>
      </c>
      <c r="G267" s="133"/>
      <c r="H267" s="108">
        <f>IF('group input'!C$59="None",0,IF(calculations!F51&gt;0,calculations!F51,0))</f>
        <v>0</v>
      </c>
      <c r="I267" s="135">
        <f>IF('group input'!C$59="None",0,IF(calculations!D51&gt;0,calculations!D51,0))</f>
        <v>0</v>
      </c>
      <c r="J267" s="186">
        <f>IF('group input'!C$59="None",0,IF(calculations!AD51&gt;0,calculations!AD51,0))</f>
        <v>0</v>
      </c>
      <c r="K267" s="187">
        <f t="shared" si="5"/>
        <v>0</v>
      </c>
      <c r="L267" s="188">
        <f>IFERROR(calculations!AE51,0)</f>
        <v>0</v>
      </c>
      <c r="N267" s="160"/>
      <c r="O267" s="160"/>
      <c r="P267" s="160"/>
      <c r="Q267" s="160"/>
      <c r="R267" s="160"/>
      <c r="S267" s="160"/>
    </row>
    <row r="268" spans="2:19" x14ac:dyDescent="0.3">
      <c r="B268" s="140">
        <f>IF('group input'!C$59="None",0,IF(calculations!F27&gt;0,calculations!F27,0))</f>
        <v>0</v>
      </c>
      <c r="C268" s="135">
        <f>IF('group input'!C$59="None",0,IF(calculations!D27&gt;0,calculations!D27,0))</f>
        <v>0</v>
      </c>
      <c r="D268" s="186">
        <f>IF('group input'!C$59="None",0,IF(calculations!AD27&gt;0,calculations!AD27,0))</f>
        <v>0</v>
      </c>
      <c r="E268" s="187">
        <f t="shared" si="4"/>
        <v>0</v>
      </c>
      <c r="F268" s="139">
        <f>IFERROR(calculations!AE27,0)</f>
        <v>0</v>
      </c>
      <c r="G268" s="287"/>
      <c r="H268" s="108">
        <f>IF('group input'!C$59="None",0,IF(calculations!F52&gt;0,calculations!F52,0))</f>
        <v>0</v>
      </c>
      <c r="I268" s="135">
        <f>IF('group input'!C$59="None",0,IF(calculations!D52&gt;0,calculations!D52,0))</f>
        <v>0</v>
      </c>
      <c r="J268" s="186">
        <f>IF('group input'!C$59="None",0,IF(calculations!AD52&gt;0,calculations!AD52,0))</f>
        <v>0</v>
      </c>
      <c r="K268" s="187">
        <f t="shared" si="5"/>
        <v>0</v>
      </c>
      <c r="L268" s="188">
        <f>IFERROR(calculations!AE52,0)</f>
        <v>0</v>
      </c>
      <c r="N268" s="160"/>
      <c r="O268" s="160"/>
      <c r="P268" s="160"/>
      <c r="Q268" s="160"/>
      <c r="R268" s="160"/>
      <c r="S268" s="160"/>
    </row>
    <row r="269" spans="2:19" ht="15" thickBot="1" x14ac:dyDescent="0.35">
      <c r="B269" s="71"/>
      <c r="C269" s="160"/>
      <c r="D269" s="160"/>
      <c r="E269" s="160"/>
      <c r="F269" s="124"/>
      <c r="G269" s="160"/>
      <c r="H269" s="234"/>
      <c r="I269" s="234"/>
      <c r="J269" s="278" t="s">
        <v>120</v>
      </c>
      <c r="K269" s="292"/>
      <c r="L269" s="284">
        <f>SUM(F244:F268,L244:L268)</f>
        <v>0</v>
      </c>
      <c r="N269" s="160"/>
      <c r="O269" s="160"/>
      <c r="P269" s="160"/>
      <c r="Q269" s="160"/>
      <c r="R269" s="160"/>
      <c r="S269" s="160"/>
    </row>
    <row r="270" spans="2:19" ht="15" thickTop="1" x14ac:dyDescent="0.3">
      <c r="B270" s="71"/>
      <c r="C270" s="160"/>
      <c r="D270" s="160"/>
      <c r="E270" s="160"/>
      <c r="F270" s="160"/>
      <c r="G270" s="160"/>
      <c r="H270" s="160"/>
      <c r="I270" s="160"/>
      <c r="J270" s="160"/>
      <c r="K270" s="71"/>
      <c r="L270" s="71"/>
      <c r="M270" s="160"/>
      <c r="N270" s="160"/>
      <c r="O270" s="160"/>
      <c r="P270" s="160"/>
      <c r="Q270" s="160"/>
      <c r="R270" s="160"/>
      <c r="S270" s="160"/>
    </row>
    <row r="272" spans="2:19" x14ac:dyDescent="0.3">
      <c r="B272" s="73" t="s">
        <v>121</v>
      </c>
    </row>
    <row r="273" spans="2:2" x14ac:dyDescent="0.3">
      <c r="B273" s="73" t="s">
        <v>122</v>
      </c>
    </row>
    <row r="274" spans="2:2" x14ac:dyDescent="0.3">
      <c r="B274" s="73" t="s">
        <v>24</v>
      </c>
    </row>
    <row r="275" spans="2:2" x14ac:dyDescent="0.3">
      <c r="B275" s="73" t="s">
        <v>20</v>
      </c>
    </row>
    <row r="276" spans="2:2" x14ac:dyDescent="0.3">
      <c r="B276" s="73" t="s">
        <v>123</v>
      </c>
    </row>
  </sheetData>
  <sheetProtection selectLockedCells="1" selectUnlockedCells="1"/>
  <protectedRanges>
    <protectedRange sqref="N7 D8:D13" name="Range1"/>
  </protectedRanges>
  <mergeCells count="28">
    <mergeCell ref="G25:I25"/>
    <mergeCell ref="G26:I26"/>
    <mergeCell ref="G27:I27"/>
    <mergeCell ref="D23:E23"/>
    <mergeCell ref="D24:E24"/>
    <mergeCell ref="B23:C23"/>
    <mergeCell ref="B24:C24"/>
    <mergeCell ref="D18:E18"/>
    <mergeCell ref="D19:E19"/>
    <mergeCell ref="D20:E20"/>
    <mergeCell ref="D21:E21"/>
    <mergeCell ref="D22:E22"/>
    <mergeCell ref="F18:I18"/>
    <mergeCell ref="F19:I19"/>
    <mergeCell ref="F20:I20"/>
    <mergeCell ref="B62:S66"/>
    <mergeCell ref="B50:S54"/>
    <mergeCell ref="B49:C49"/>
    <mergeCell ref="B56:S60"/>
    <mergeCell ref="F21:I21"/>
    <mergeCell ref="F22:I22"/>
    <mergeCell ref="F23:I23"/>
    <mergeCell ref="F24:I24"/>
    <mergeCell ref="B18:C18"/>
    <mergeCell ref="B19:C19"/>
    <mergeCell ref="B20:C20"/>
    <mergeCell ref="B21:C21"/>
    <mergeCell ref="B22:C22"/>
  </mergeCells>
  <conditionalFormatting sqref="B211:F235 H211:L235 B244:F268 H244:L268">
    <cfRule type="cellIs" dxfId="9" priority="1" operator="equal">
      <formula>0</formula>
    </cfRule>
  </conditionalFormatting>
  <conditionalFormatting sqref="C71:J95 M71:T95 C111:E135 H111:J135 B145:F169 H145:L169 B178:F202 H178:L202">
    <cfRule type="cellIs" dxfId="8" priority="3" operator="equal">
      <formula>0</formula>
    </cfRule>
  </conditionalFormatting>
  <conditionalFormatting sqref="F18:F24">
    <cfRule type="cellIs" dxfId="7" priority="2" operator="equal">
      <formula>0</formula>
    </cfRule>
  </conditionalFormatting>
  <printOptions horizontalCentered="1"/>
  <pageMargins left="0.25" right="0.25" top="0.75" bottom="0.75" header="0.3" footer="0.3"/>
  <pageSetup scale="60" fitToHeight="0" orientation="landscape" r:id="rId1"/>
  <rowBreaks count="3" manualBreakCount="3">
    <brk id="104" min="1" max="19" man="1"/>
    <brk id="139" min="1" max="19" man="1"/>
    <brk id="172" min="1"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S444"/>
  <sheetViews>
    <sheetView showGridLines="0" topLeftCell="A30" zoomScaleNormal="100" zoomScaleSheetLayoutView="70" workbookViewId="0">
      <selection activeCell="K7" sqref="K7"/>
    </sheetView>
  </sheetViews>
  <sheetFormatPr defaultColWidth="8.88671875" defaultRowHeight="14.4" x14ac:dyDescent="0.3"/>
  <cols>
    <col min="1" max="1" width="4.44140625" style="73" customWidth="1"/>
    <col min="2" max="3" width="10.33203125" style="73" customWidth="1"/>
    <col min="4" max="4" width="11.88671875" style="73" customWidth="1"/>
    <col min="5" max="19" width="10.33203125" style="73" customWidth="1"/>
    <col min="20" max="257" width="9.109375" style="73"/>
    <col min="258" max="258" width="3" style="73" customWidth="1"/>
    <col min="259" max="259" width="12.44140625" style="73" customWidth="1"/>
    <col min="260" max="260" width="5" style="73" customWidth="1"/>
    <col min="261" max="261" width="12" style="73" customWidth="1"/>
    <col min="262" max="262" width="10.44140625" style="73" customWidth="1"/>
    <col min="263" max="263" width="10.44140625" style="73" bestFit="1" customWidth="1"/>
    <col min="264" max="264" width="9.44140625" style="73" bestFit="1" customWidth="1"/>
    <col min="265" max="265" width="12" style="73" customWidth="1"/>
    <col min="266" max="266" width="10" style="73" customWidth="1"/>
    <col min="267" max="267" width="12.44140625" style="73" customWidth="1"/>
    <col min="268" max="268" width="9.44140625" style="73" bestFit="1" customWidth="1"/>
    <col min="269" max="269" width="10.44140625" style="73" customWidth="1"/>
    <col min="270" max="270" width="11.44140625" style="73" customWidth="1"/>
    <col min="271" max="271" width="9.44140625" style="73" bestFit="1" customWidth="1"/>
    <col min="272" max="272" width="13.44140625" style="73" customWidth="1"/>
    <col min="273" max="274" width="9.44140625" style="73" bestFit="1" customWidth="1"/>
    <col min="275" max="275" width="9.5546875" style="73" bestFit="1" customWidth="1"/>
    <col min="276" max="513" width="9.109375" style="73"/>
    <col min="514" max="514" width="3" style="73" customWidth="1"/>
    <col min="515" max="515" width="12.44140625" style="73" customWidth="1"/>
    <col min="516" max="516" width="5" style="73" customWidth="1"/>
    <col min="517" max="517" width="12" style="73" customWidth="1"/>
    <col min="518" max="518" width="10.44140625" style="73" customWidth="1"/>
    <col min="519" max="519" width="10.44140625" style="73" bestFit="1" customWidth="1"/>
    <col min="520" max="520" width="9.44140625" style="73" bestFit="1" customWidth="1"/>
    <col min="521" max="521" width="12" style="73" customWidth="1"/>
    <col min="522" max="522" width="10" style="73" customWidth="1"/>
    <col min="523" max="523" width="12.44140625" style="73" customWidth="1"/>
    <col min="524" max="524" width="9.44140625" style="73" bestFit="1" customWidth="1"/>
    <col min="525" max="525" width="10.44140625" style="73" customWidth="1"/>
    <col min="526" max="526" width="11.44140625" style="73" customWidth="1"/>
    <col min="527" max="527" width="9.44140625" style="73" bestFit="1" customWidth="1"/>
    <col min="528" max="528" width="13.44140625" style="73" customWidth="1"/>
    <col min="529" max="530" width="9.44140625" style="73" bestFit="1" customWidth="1"/>
    <col min="531" max="531" width="9.5546875" style="73" bestFit="1" customWidth="1"/>
    <col min="532" max="769" width="9.109375" style="73"/>
    <col min="770" max="770" width="3" style="73" customWidth="1"/>
    <col min="771" max="771" width="12.44140625" style="73" customWidth="1"/>
    <col min="772" max="772" width="5" style="73" customWidth="1"/>
    <col min="773" max="773" width="12" style="73" customWidth="1"/>
    <col min="774" max="774" width="10.44140625" style="73" customWidth="1"/>
    <col min="775" max="775" width="10.44140625" style="73" bestFit="1" customWidth="1"/>
    <col min="776" max="776" width="9.44140625" style="73" bestFit="1" customWidth="1"/>
    <col min="777" max="777" width="12" style="73" customWidth="1"/>
    <col min="778" max="778" width="10" style="73" customWidth="1"/>
    <col min="779" max="779" width="12.44140625" style="73" customWidth="1"/>
    <col min="780" max="780" width="9.44140625" style="73" bestFit="1" customWidth="1"/>
    <col min="781" max="781" width="10.44140625" style="73" customWidth="1"/>
    <col min="782" max="782" width="11.44140625" style="73" customWidth="1"/>
    <col min="783" max="783" width="9.44140625" style="73" bestFit="1" customWidth="1"/>
    <col min="784" max="784" width="13.44140625" style="73" customWidth="1"/>
    <col min="785" max="786" width="9.44140625" style="73" bestFit="1" customWidth="1"/>
    <col min="787" max="787" width="9.5546875" style="73" bestFit="1" customWidth="1"/>
    <col min="788" max="1025" width="9.109375" style="73"/>
    <col min="1026" max="1026" width="3" style="73" customWidth="1"/>
    <col min="1027" max="1027" width="12.44140625" style="73" customWidth="1"/>
    <col min="1028" max="1028" width="5" style="73" customWidth="1"/>
    <col min="1029" max="1029" width="12" style="73" customWidth="1"/>
    <col min="1030" max="1030" width="10.44140625" style="73" customWidth="1"/>
    <col min="1031" max="1031" width="10.44140625" style="73" bestFit="1" customWidth="1"/>
    <col min="1032" max="1032" width="9.44140625" style="73" bestFit="1" customWidth="1"/>
    <col min="1033" max="1033" width="12" style="73" customWidth="1"/>
    <col min="1034" max="1034" width="10" style="73" customWidth="1"/>
    <col min="1035" max="1035" width="12.44140625" style="73" customWidth="1"/>
    <col min="1036" max="1036" width="9.44140625" style="73" bestFit="1" customWidth="1"/>
    <col min="1037" max="1037" width="10.44140625" style="73" customWidth="1"/>
    <col min="1038" max="1038" width="11.44140625" style="73" customWidth="1"/>
    <col min="1039" max="1039" width="9.44140625" style="73" bestFit="1" customWidth="1"/>
    <col min="1040" max="1040" width="13.44140625" style="73" customWidth="1"/>
    <col min="1041" max="1042" width="9.44140625" style="73" bestFit="1" customWidth="1"/>
    <col min="1043" max="1043" width="9.5546875" style="73" bestFit="1" customWidth="1"/>
    <col min="1044" max="1281" width="9.109375" style="73"/>
    <col min="1282" max="1282" width="3" style="73" customWidth="1"/>
    <col min="1283" max="1283" width="12.44140625" style="73" customWidth="1"/>
    <col min="1284" max="1284" width="5" style="73" customWidth="1"/>
    <col min="1285" max="1285" width="12" style="73" customWidth="1"/>
    <col min="1286" max="1286" width="10.44140625" style="73" customWidth="1"/>
    <col min="1287" max="1287" width="10.44140625" style="73" bestFit="1" customWidth="1"/>
    <col min="1288" max="1288" width="9.44140625" style="73" bestFit="1" customWidth="1"/>
    <col min="1289" max="1289" width="12" style="73" customWidth="1"/>
    <col min="1290" max="1290" width="10" style="73" customWidth="1"/>
    <col min="1291" max="1291" width="12.44140625" style="73" customWidth="1"/>
    <col min="1292" max="1292" width="9.44140625" style="73" bestFit="1" customWidth="1"/>
    <col min="1293" max="1293" width="10.44140625" style="73" customWidth="1"/>
    <col min="1294" max="1294" width="11.44140625" style="73" customWidth="1"/>
    <col min="1295" max="1295" width="9.44140625" style="73" bestFit="1" customWidth="1"/>
    <col min="1296" max="1296" width="13.44140625" style="73" customWidth="1"/>
    <col min="1297" max="1298" width="9.44140625" style="73" bestFit="1" customWidth="1"/>
    <col min="1299" max="1299" width="9.5546875" style="73" bestFit="1" customWidth="1"/>
    <col min="1300" max="1537" width="9.109375" style="73"/>
    <col min="1538" max="1538" width="3" style="73" customWidth="1"/>
    <col min="1539" max="1539" width="12.44140625" style="73" customWidth="1"/>
    <col min="1540" max="1540" width="5" style="73" customWidth="1"/>
    <col min="1541" max="1541" width="12" style="73" customWidth="1"/>
    <col min="1542" max="1542" width="10.44140625" style="73" customWidth="1"/>
    <col min="1543" max="1543" width="10.44140625" style="73" bestFit="1" customWidth="1"/>
    <col min="1544" max="1544" width="9.44140625" style="73" bestFit="1" customWidth="1"/>
    <col min="1545" max="1545" width="12" style="73" customWidth="1"/>
    <col min="1546" max="1546" width="10" style="73" customWidth="1"/>
    <col min="1547" max="1547" width="12.44140625" style="73" customWidth="1"/>
    <col min="1548" max="1548" width="9.44140625" style="73" bestFit="1" customWidth="1"/>
    <col min="1549" max="1549" width="10.44140625" style="73" customWidth="1"/>
    <col min="1550" max="1550" width="11.44140625" style="73" customWidth="1"/>
    <col min="1551" max="1551" width="9.44140625" style="73" bestFit="1" customWidth="1"/>
    <col min="1552" max="1552" width="13.44140625" style="73" customWidth="1"/>
    <col min="1553" max="1554" width="9.44140625" style="73" bestFit="1" customWidth="1"/>
    <col min="1555" max="1555" width="9.5546875" style="73" bestFit="1" customWidth="1"/>
    <col min="1556" max="1793" width="9.109375" style="73"/>
    <col min="1794" max="1794" width="3" style="73" customWidth="1"/>
    <col min="1795" max="1795" width="12.44140625" style="73" customWidth="1"/>
    <col min="1796" max="1796" width="5" style="73" customWidth="1"/>
    <col min="1797" max="1797" width="12" style="73" customWidth="1"/>
    <col min="1798" max="1798" width="10.44140625" style="73" customWidth="1"/>
    <col min="1799" max="1799" width="10.44140625" style="73" bestFit="1" customWidth="1"/>
    <col min="1800" max="1800" width="9.44140625" style="73" bestFit="1" customWidth="1"/>
    <col min="1801" max="1801" width="12" style="73" customWidth="1"/>
    <col min="1802" max="1802" width="10" style="73" customWidth="1"/>
    <col min="1803" max="1803" width="12.44140625" style="73" customWidth="1"/>
    <col min="1804" max="1804" width="9.44140625" style="73" bestFit="1" customWidth="1"/>
    <col min="1805" max="1805" width="10.44140625" style="73" customWidth="1"/>
    <col min="1806" max="1806" width="11.44140625" style="73" customWidth="1"/>
    <col min="1807" max="1807" width="9.44140625" style="73" bestFit="1" customWidth="1"/>
    <col min="1808" max="1808" width="13.44140625" style="73" customWidth="1"/>
    <col min="1809" max="1810" width="9.44140625" style="73" bestFit="1" customWidth="1"/>
    <col min="1811" max="1811" width="9.5546875" style="73" bestFit="1" customWidth="1"/>
    <col min="1812" max="2049" width="9.109375" style="73"/>
    <col min="2050" max="2050" width="3" style="73" customWidth="1"/>
    <col min="2051" max="2051" width="12.44140625" style="73" customWidth="1"/>
    <col min="2052" max="2052" width="5" style="73" customWidth="1"/>
    <col min="2053" max="2053" width="12" style="73" customWidth="1"/>
    <col min="2054" max="2054" width="10.44140625" style="73" customWidth="1"/>
    <col min="2055" max="2055" width="10.44140625" style="73" bestFit="1" customWidth="1"/>
    <col min="2056" max="2056" width="9.44140625" style="73" bestFit="1" customWidth="1"/>
    <col min="2057" max="2057" width="12" style="73" customWidth="1"/>
    <col min="2058" max="2058" width="10" style="73" customWidth="1"/>
    <col min="2059" max="2059" width="12.44140625" style="73" customWidth="1"/>
    <col min="2060" max="2060" width="9.44140625" style="73" bestFit="1" customWidth="1"/>
    <col min="2061" max="2061" width="10.44140625" style="73" customWidth="1"/>
    <col min="2062" max="2062" width="11.44140625" style="73" customWidth="1"/>
    <col min="2063" max="2063" width="9.44140625" style="73" bestFit="1" customWidth="1"/>
    <col min="2064" max="2064" width="13.44140625" style="73" customWidth="1"/>
    <col min="2065" max="2066" width="9.44140625" style="73" bestFit="1" customWidth="1"/>
    <col min="2067" max="2067" width="9.5546875" style="73" bestFit="1" customWidth="1"/>
    <col min="2068" max="2305" width="9.109375" style="73"/>
    <col min="2306" max="2306" width="3" style="73" customWidth="1"/>
    <col min="2307" max="2307" width="12.44140625" style="73" customWidth="1"/>
    <col min="2308" max="2308" width="5" style="73" customWidth="1"/>
    <col min="2309" max="2309" width="12" style="73" customWidth="1"/>
    <col min="2310" max="2310" width="10.44140625" style="73" customWidth="1"/>
    <col min="2311" max="2311" width="10.44140625" style="73" bestFit="1" customWidth="1"/>
    <col min="2312" max="2312" width="9.44140625" style="73" bestFit="1" customWidth="1"/>
    <col min="2313" max="2313" width="12" style="73" customWidth="1"/>
    <col min="2314" max="2314" width="10" style="73" customWidth="1"/>
    <col min="2315" max="2315" width="12.44140625" style="73" customWidth="1"/>
    <col min="2316" max="2316" width="9.44140625" style="73" bestFit="1" customWidth="1"/>
    <col min="2317" max="2317" width="10.44140625" style="73" customWidth="1"/>
    <col min="2318" max="2318" width="11.44140625" style="73" customWidth="1"/>
    <col min="2319" max="2319" width="9.44140625" style="73" bestFit="1" customWidth="1"/>
    <col min="2320" max="2320" width="13.44140625" style="73" customWidth="1"/>
    <col min="2321" max="2322" width="9.44140625" style="73" bestFit="1" customWidth="1"/>
    <col min="2323" max="2323" width="9.5546875" style="73" bestFit="1" customWidth="1"/>
    <col min="2324" max="2561" width="9.109375" style="73"/>
    <col min="2562" max="2562" width="3" style="73" customWidth="1"/>
    <col min="2563" max="2563" width="12.44140625" style="73" customWidth="1"/>
    <col min="2564" max="2564" width="5" style="73" customWidth="1"/>
    <col min="2565" max="2565" width="12" style="73" customWidth="1"/>
    <col min="2566" max="2566" width="10.44140625" style="73" customWidth="1"/>
    <col min="2567" max="2567" width="10.44140625" style="73" bestFit="1" customWidth="1"/>
    <col min="2568" max="2568" width="9.44140625" style="73" bestFit="1" customWidth="1"/>
    <col min="2569" max="2569" width="12" style="73" customWidth="1"/>
    <col min="2570" max="2570" width="10" style="73" customWidth="1"/>
    <col min="2571" max="2571" width="12.44140625" style="73" customWidth="1"/>
    <col min="2572" max="2572" width="9.44140625" style="73" bestFit="1" customWidth="1"/>
    <col min="2573" max="2573" width="10.44140625" style="73" customWidth="1"/>
    <col min="2574" max="2574" width="11.44140625" style="73" customWidth="1"/>
    <col min="2575" max="2575" width="9.44140625" style="73" bestFit="1" customWidth="1"/>
    <col min="2576" max="2576" width="13.44140625" style="73" customWidth="1"/>
    <col min="2577" max="2578" width="9.44140625" style="73" bestFit="1" customWidth="1"/>
    <col min="2579" max="2579" width="9.5546875" style="73" bestFit="1" customWidth="1"/>
    <col min="2580" max="2817" width="9.109375" style="73"/>
    <col min="2818" max="2818" width="3" style="73" customWidth="1"/>
    <col min="2819" max="2819" width="12.44140625" style="73" customWidth="1"/>
    <col min="2820" max="2820" width="5" style="73" customWidth="1"/>
    <col min="2821" max="2821" width="12" style="73" customWidth="1"/>
    <col min="2822" max="2822" width="10.44140625" style="73" customWidth="1"/>
    <col min="2823" max="2823" width="10.44140625" style="73" bestFit="1" customWidth="1"/>
    <col min="2824" max="2824" width="9.44140625" style="73" bestFit="1" customWidth="1"/>
    <col min="2825" max="2825" width="12" style="73" customWidth="1"/>
    <col min="2826" max="2826" width="10" style="73" customWidth="1"/>
    <col min="2827" max="2827" width="12.44140625" style="73" customWidth="1"/>
    <col min="2828" max="2828" width="9.44140625" style="73" bestFit="1" customWidth="1"/>
    <col min="2829" max="2829" width="10.44140625" style="73" customWidth="1"/>
    <col min="2830" max="2830" width="11.44140625" style="73" customWidth="1"/>
    <col min="2831" max="2831" width="9.44140625" style="73" bestFit="1" customWidth="1"/>
    <col min="2832" max="2832" width="13.44140625" style="73" customWidth="1"/>
    <col min="2833" max="2834" width="9.44140625" style="73" bestFit="1" customWidth="1"/>
    <col min="2835" max="2835" width="9.5546875" style="73" bestFit="1" customWidth="1"/>
    <col min="2836" max="3073" width="9.109375" style="73"/>
    <col min="3074" max="3074" width="3" style="73" customWidth="1"/>
    <col min="3075" max="3075" width="12.44140625" style="73" customWidth="1"/>
    <col min="3076" max="3076" width="5" style="73" customWidth="1"/>
    <col min="3077" max="3077" width="12" style="73" customWidth="1"/>
    <col min="3078" max="3078" width="10.44140625" style="73" customWidth="1"/>
    <col min="3079" max="3079" width="10.44140625" style="73" bestFit="1" customWidth="1"/>
    <col min="3080" max="3080" width="9.44140625" style="73" bestFit="1" customWidth="1"/>
    <col min="3081" max="3081" width="12" style="73" customWidth="1"/>
    <col min="3082" max="3082" width="10" style="73" customWidth="1"/>
    <col min="3083" max="3083" width="12.44140625" style="73" customWidth="1"/>
    <col min="3084" max="3084" width="9.44140625" style="73" bestFit="1" customWidth="1"/>
    <col min="3085" max="3085" width="10.44140625" style="73" customWidth="1"/>
    <col min="3086" max="3086" width="11.44140625" style="73" customWidth="1"/>
    <col min="3087" max="3087" width="9.44140625" style="73" bestFit="1" customWidth="1"/>
    <col min="3088" max="3088" width="13.44140625" style="73" customWidth="1"/>
    <col min="3089" max="3090" width="9.44140625" style="73" bestFit="1" customWidth="1"/>
    <col min="3091" max="3091" width="9.5546875" style="73" bestFit="1" customWidth="1"/>
    <col min="3092" max="3329" width="9.109375" style="73"/>
    <col min="3330" max="3330" width="3" style="73" customWidth="1"/>
    <col min="3331" max="3331" width="12.44140625" style="73" customWidth="1"/>
    <col min="3332" max="3332" width="5" style="73" customWidth="1"/>
    <col min="3333" max="3333" width="12" style="73" customWidth="1"/>
    <col min="3334" max="3334" width="10.44140625" style="73" customWidth="1"/>
    <col min="3335" max="3335" width="10.44140625" style="73" bestFit="1" customWidth="1"/>
    <col min="3336" max="3336" width="9.44140625" style="73" bestFit="1" customWidth="1"/>
    <col min="3337" max="3337" width="12" style="73" customWidth="1"/>
    <col min="3338" max="3338" width="10" style="73" customWidth="1"/>
    <col min="3339" max="3339" width="12.44140625" style="73" customWidth="1"/>
    <col min="3340" max="3340" width="9.44140625" style="73" bestFit="1" customWidth="1"/>
    <col min="3341" max="3341" width="10.44140625" style="73" customWidth="1"/>
    <col min="3342" max="3342" width="11.44140625" style="73" customWidth="1"/>
    <col min="3343" max="3343" width="9.44140625" style="73" bestFit="1" customWidth="1"/>
    <col min="3344" max="3344" width="13.44140625" style="73" customWidth="1"/>
    <col min="3345" max="3346" width="9.44140625" style="73" bestFit="1" customWidth="1"/>
    <col min="3347" max="3347" width="9.5546875" style="73" bestFit="1" customWidth="1"/>
    <col min="3348" max="3585" width="9.109375" style="73"/>
    <col min="3586" max="3586" width="3" style="73" customWidth="1"/>
    <col min="3587" max="3587" width="12.44140625" style="73" customWidth="1"/>
    <col min="3588" max="3588" width="5" style="73" customWidth="1"/>
    <col min="3589" max="3589" width="12" style="73" customWidth="1"/>
    <col min="3590" max="3590" width="10.44140625" style="73" customWidth="1"/>
    <col min="3591" max="3591" width="10.44140625" style="73" bestFit="1" customWidth="1"/>
    <col min="3592" max="3592" width="9.44140625" style="73" bestFit="1" customWidth="1"/>
    <col min="3593" max="3593" width="12" style="73" customWidth="1"/>
    <col min="3594" max="3594" width="10" style="73" customWidth="1"/>
    <col min="3595" max="3595" width="12.44140625" style="73" customWidth="1"/>
    <col min="3596" max="3596" width="9.44140625" style="73" bestFit="1" customWidth="1"/>
    <col min="3597" max="3597" width="10.44140625" style="73" customWidth="1"/>
    <col min="3598" max="3598" width="11.44140625" style="73" customWidth="1"/>
    <col min="3599" max="3599" width="9.44140625" style="73" bestFit="1" customWidth="1"/>
    <col min="3600" max="3600" width="13.44140625" style="73" customWidth="1"/>
    <col min="3601" max="3602" width="9.44140625" style="73" bestFit="1" customWidth="1"/>
    <col min="3603" max="3603" width="9.5546875" style="73" bestFit="1" customWidth="1"/>
    <col min="3604" max="3841" width="9.109375" style="73"/>
    <col min="3842" max="3842" width="3" style="73" customWidth="1"/>
    <col min="3843" max="3843" width="12.44140625" style="73" customWidth="1"/>
    <col min="3844" max="3844" width="5" style="73" customWidth="1"/>
    <col min="3845" max="3845" width="12" style="73" customWidth="1"/>
    <col min="3846" max="3846" width="10.44140625" style="73" customWidth="1"/>
    <col min="3847" max="3847" width="10.44140625" style="73" bestFit="1" customWidth="1"/>
    <col min="3848" max="3848" width="9.44140625" style="73" bestFit="1" customWidth="1"/>
    <col min="3849" max="3849" width="12" style="73" customWidth="1"/>
    <col min="3850" max="3850" width="10" style="73" customWidth="1"/>
    <col min="3851" max="3851" width="12.44140625" style="73" customWidth="1"/>
    <col min="3852" max="3852" width="9.44140625" style="73" bestFit="1" customWidth="1"/>
    <col min="3853" max="3853" width="10.44140625" style="73" customWidth="1"/>
    <col min="3854" max="3854" width="11.44140625" style="73" customWidth="1"/>
    <col min="3855" max="3855" width="9.44140625" style="73" bestFit="1" customWidth="1"/>
    <col min="3856" max="3856" width="13.44140625" style="73" customWidth="1"/>
    <col min="3857" max="3858" width="9.44140625" style="73" bestFit="1" customWidth="1"/>
    <col min="3859" max="3859" width="9.5546875" style="73" bestFit="1" customWidth="1"/>
    <col min="3860" max="4097" width="9.109375" style="73"/>
    <col min="4098" max="4098" width="3" style="73" customWidth="1"/>
    <col min="4099" max="4099" width="12.44140625" style="73" customWidth="1"/>
    <col min="4100" max="4100" width="5" style="73" customWidth="1"/>
    <col min="4101" max="4101" width="12" style="73" customWidth="1"/>
    <col min="4102" max="4102" width="10.44140625" style="73" customWidth="1"/>
    <col min="4103" max="4103" width="10.44140625" style="73" bestFit="1" customWidth="1"/>
    <col min="4104" max="4104" width="9.44140625" style="73" bestFit="1" customWidth="1"/>
    <col min="4105" max="4105" width="12" style="73" customWidth="1"/>
    <col min="4106" max="4106" width="10" style="73" customWidth="1"/>
    <col min="4107" max="4107" width="12.44140625" style="73" customWidth="1"/>
    <col min="4108" max="4108" width="9.44140625" style="73" bestFit="1" customWidth="1"/>
    <col min="4109" max="4109" width="10.44140625" style="73" customWidth="1"/>
    <col min="4110" max="4110" width="11.44140625" style="73" customWidth="1"/>
    <col min="4111" max="4111" width="9.44140625" style="73" bestFit="1" customWidth="1"/>
    <col min="4112" max="4112" width="13.44140625" style="73" customWidth="1"/>
    <col min="4113" max="4114" width="9.44140625" style="73" bestFit="1" customWidth="1"/>
    <col min="4115" max="4115" width="9.5546875" style="73" bestFit="1" customWidth="1"/>
    <col min="4116" max="4353" width="9.109375" style="73"/>
    <col min="4354" max="4354" width="3" style="73" customWidth="1"/>
    <col min="4355" max="4355" width="12.44140625" style="73" customWidth="1"/>
    <col min="4356" max="4356" width="5" style="73" customWidth="1"/>
    <col min="4357" max="4357" width="12" style="73" customWidth="1"/>
    <col min="4358" max="4358" width="10.44140625" style="73" customWidth="1"/>
    <col min="4359" max="4359" width="10.44140625" style="73" bestFit="1" customWidth="1"/>
    <col min="4360" max="4360" width="9.44140625" style="73" bestFit="1" customWidth="1"/>
    <col min="4361" max="4361" width="12" style="73" customWidth="1"/>
    <col min="4362" max="4362" width="10" style="73" customWidth="1"/>
    <col min="4363" max="4363" width="12.44140625" style="73" customWidth="1"/>
    <col min="4364" max="4364" width="9.44140625" style="73" bestFit="1" customWidth="1"/>
    <col min="4365" max="4365" width="10.44140625" style="73" customWidth="1"/>
    <col min="4366" max="4366" width="11.44140625" style="73" customWidth="1"/>
    <col min="4367" max="4367" width="9.44140625" style="73" bestFit="1" customWidth="1"/>
    <col min="4368" max="4368" width="13.44140625" style="73" customWidth="1"/>
    <col min="4369" max="4370" width="9.44140625" style="73" bestFit="1" customWidth="1"/>
    <col min="4371" max="4371" width="9.5546875" style="73" bestFit="1" customWidth="1"/>
    <col min="4372" max="4609" width="9.109375" style="73"/>
    <col min="4610" max="4610" width="3" style="73" customWidth="1"/>
    <col min="4611" max="4611" width="12.44140625" style="73" customWidth="1"/>
    <col min="4612" max="4612" width="5" style="73" customWidth="1"/>
    <col min="4613" max="4613" width="12" style="73" customWidth="1"/>
    <col min="4614" max="4614" width="10.44140625" style="73" customWidth="1"/>
    <col min="4615" max="4615" width="10.44140625" style="73" bestFit="1" customWidth="1"/>
    <col min="4616" max="4616" width="9.44140625" style="73" bestFit="1" customWidth="1"/>
    <col min="4617" max="4617" width="12" style="73" customWidth="1"/>
    <col min="4618" max="4618" width="10" style="73" customWidth="1"/>
    <col min="4619" max="4619" width="12.44140625" style="73" customWidth="1"/>
    <col min="4620" max="4620" width="9.44140625" style="73" bestFit="1" customWidth="1"/>
    <col min="4621" max="4621" width="10.44140625" style="73" customWidth="1"/>
    <col min="4622" max="4622" width="11.44140625" style="73" customWidth="1"/>
    <col min="4623" max="4623" width="9.44140625" style="73" bestFit="1" customWidth="1"/>
    <col min="4624" max="4624" width="13.44140625" style="73" customWidth="1"/>
    <col min="4625" max="4626" width="9.44140625" style="73" bestFit="1" customWidth="1"/>
    <col min="4627" max="4627" width="9.5546875" style="73" bestFit="1" customWidth="1"/>
    <col min="4628" max="4865" width="9.109375" style="73"/>
    <col min="4866" max="4866" width="3" style="73" customWidth="1"/>
    <col min="4867" max="4867" width="12.44140625" style="73" customWidth="1"/>
    <col min="4868" max="4868" width="5" style="73" customWidth="1"/>
    <col min="4869" max="4869" width="12" style="73" customWidth="1"/>
    <col min="4870" max="4870" width="10.44140625" style="73" customWidth="1"/>
    <col min="4871" max="4871" width="10.44140625" style="73" bestFit="1" customWidth="1"/>
    <col min="4872" max="4872" width="9.44140625" style="73" bestFit="1" customWidth="1"/>
    <col min="4873" max="4873" width="12" style="73" customWidth="1"/>
    <col min="4874" max="4874" width="10" style="73" customWidth="1"/>
    <col min="4875" max="4875" width="12.44140625" style="73" customWidth="1"/>
    <col min="4876" max="4876" width="9.44140625" style="73" bestFit="1" customWidth="1"/>
    <col min="4877" max="4877" width="10.44140625" style="73" customWidth="1"/>
    <col min="4878" max="4878" width="11.44140625" style="73" customWidth="1"/>
    <col min="4879" max="4879" width="9.44140625" style="73" bestFit="1" customWidth="1"/>
    <col min="4880" max="4880" width="13.44140625" style="73" customWidth="1"/>
    <col min="4881" max="4882" width="9.44140625" style="73" bestFit="1" customWidth="1"/>
    <col min="4883" max="4883" width="9.5546875" style="73" bestFit="1" customWidth="1"/>
    <col min="4884" max="5121" width="9.109375" style="73"/>
    <col min="5122" max="5122" width="3" style="73" customWidth="1"/>
    <col min="5123" max="5123" width="12.44140625" style="73" customWidth="1"/>
    <col min="5124" max="5124" width="5" style="73" customWidth="1"/>
    <col min="5125" max="5125" width="12" style="73" customWidth="1"/>
    <col min="5126" max="5126" width="10.44140625" style="73" customWidth="1"/>
    <col min="5127" max="5127" width="10.44140625" style="73" bestFit="1" customWidth="1"/>
    <col min="5128" max="5128" width="9.44140625" style="73" bestFit="1" customWidth="1"/>
    <col min="5129" max="5129" width="12" style="73" customWidth="1"/>
    <col min="5130" max="5130" width="10" style="73" customWidth="1"/>
    <col min="5131" max="5131" width="12.44140625" style="73" customWidth="1"/>
    <col min="5132" max="5132" width="9.44140625" style="73" bestFit="1" customWidth="1"/>
    <col min="5133" max="5133" width="10.44140625" style="73" customWidth="1"/>
    <col min="5134" max="5134" width="11.44140625" style="73" customWidth="1"/>
    <col min="5135" max="5135" width="9.44140625" style="73" bestFit="1" customWidth="1"/>
    <col min="5136" max="5136" width="13.44140625" style="73" customWidth="1"/>
    <col min="5137" max="5138" width="9.44140625" style="73" bestFit="1" customWidth="1"/>
    <col min="5139" max="5139" width="9.5546875" style="73" bestFit="1" customWidth="1"/>
    <col min="5140" max="5377" width="9.109375" style="73"/>
    <col min="5378" max="5378" width="3" style="73" customWidth="1"/>
    <col min="5379" max="5379" width="12.44140625" style="73" customWidth="1"/>
    <col min="5380" max="5380" width="5" style="73" customWidth="1"/>
    <col min="5381" max="5381" width="12" style="73" customWidth="1"/>
    <col min="5382" max="5382" width="10.44140625" style="73" customWidth="1"/>
    <col min="5383" max="5383" width="10.44140625" style="73" bestFit="1" customWidth="1"/>
    <col min="5384" max="5384" width="9.44140625" style="73" bestFit="1" customWidth="1"/>
    <col min="5385" max="5385" width="12" style="73" customWidth="1"/>
    <col min="5386" max="5386" width="10" style="73" customWidth="1"/>
    <col min="5387" max="5387" width="12.44140625" style="73" customWidth="1"/>
    <col min="5388" max="5388" width="9.44140625" style="73" bestFit="1" customWidth="1"/>
    <col min="5389" max="5389" width="10.44140625" style="73" customWidth="1"/>
    <col min="5390" max="5390" width="11.44140625" style="73" customWidth="1"/>
    <col min="5391" max="5391" width="9.44140625" style="73" bestFit="1" customWidth="1"/>
    <col min="5392" max="5392" width="13.44140625" style="73" customWidth="1"/>
    <col min="5393" max="5394" width="9.44140625" style="73" bestFit="1" customWidth="1"/>
    <col min="5395" max="5395" width="9.5546875" style="73" bestFit="1" customWidth="1"/>
    <col min="5396" max="5633" width="9.109375" style="73"/>
    <col min="5634" max="5634" width="3" style="73" customWidth="1"/>
    <col min="5635" max="5635" width="12.44140625" style="73" customWidth="1"/>
    <col min="5636" max="5636" width="5" style="73" customWidth="1"/>
    <col min="5637" max="5637" width="12" style="73" customWidth="1"/>
    <col min="5638" max="5638" width="10.44140625" style="73" customWidth="1"/>
    <col min="5639" max="5639" width="10.44140625" style="73" bestFit="1" customWidth="1"/>
    <col min="5640" max="5640" width="9.44140625" style="73" bestFit="1" customWidth="1"/>
    <col min="5641" max="5641" width="12" style="73" customWidth="1"/>
    <col min="5642" max="5642" width="10" style="73" customWidth="1"/>
    <col min="5643" max="5643" width="12.44140625" style="73" customWidth="1"/>
    <col min="5644" max="5644" width="9.44140625" style="73" bestFit="1" customWidth="1"/>
    <col min="5645" max="5645" width="10.44140625" style="73" customWidth="1"/>
    <col min="5646" max="5646" width="11.44140625" style="73" customWidth="1"/>
    <col min="5647" max="5647" width="9.44140625" style="73" bestFit="1" customWidth="1"/>
    <col min="5648" max="5648" width="13.44140625" style="73" customWidth="1"/>
    <col min="5649" max="5650" width="9.44140625" style="73" bestFit="1" customWidth="1"/>
    <col min="5651" max="5651" width="9.5546875" style="73" bestFit="1" customWidth="1"/>
    <col min="5652" max="5889" width="9.109375" style="73"/>
    <col min="5890" max="5890" width="3" style="73" customWidth="1"/>
    <col min="5891" max="5891" width="12.44140625" style="73" customWidth="1"/>
    <col min="5892" max="5892" width="5" style="73" customWidth="1"/>
    <col min="5893" max="5893" width="12" style="73" customWidth="1"/>
    <col min="5894" max="5894" width="10.44140625" style="73" customWidth="1"/>
    <col min="5895" max="5895" width="10.44140625" style="73" bestFit="1" customWidth="1"/>
    <col min="5896" max="5896" width="9.44140625" style="73" bestFit="1" customWidth="1"/>
    <col min="5897" max="5897" width="12" style="73" customWidth="1"/>
    <col min="5898" max="5898" width="10" style="73" customWidth="1"/>
    <col min="5899" max="5899" width="12.44140625" style="73" customWidth="1"/>
    <col min="5900" max="5900" width="9.44140625" style="73" bestFit="1" customWidth="1"/>
    <col min="5901" max="5901" width="10.44140625" style="73" customWidth="1"/>
    <col min="5902" max="5902" width="11.44140625" style="73" customWidth="1"/>
    <col min="5903" max="5903" width="9.44140625" style="73" bestFit="1" customWidth="1"/>
    <col min="5904" max="5904" width="13.44140625" style="73" customWidth="1"/>
    <col min="5905" max="5906" width="9.44140625" style="73" bestFit="1" customWidth="1"/>
    <col min="5907" max="5907" width="9.5546875" style="73" bestFit="1" customWidth="1"/>
    <col min="5908" max="6145" width="9.109375" style="73"/>
    <col min="6146" max="6146" width="3" style="73" customWidth="1"/>
    <col min="6147" max="6147" width="12.44140625" style="73" customWidth="1"/>
    <col min="6148" max="6148" width="5" style="73" customWidth="1"/>
    <col min="6149" max="6149" width="12" style="73" customWidth="1"/>
    <col min="6150" max="6150" width="10.44140625" style="73" customWidth="1"/>
    <col min="6151" max="6151" width="10.44140625" style="73" bestFit="1" customWidth="1"/>
    <col min="6152" max="6152" width="9.44140625" style="73" bestFit="1" customWidth="1"/>
    <col min="6153" max="6153" width="12" style="73" customWidth="1"/>
    <col min="6154" max="6154" width="10" style="73" customWidth="1"/>
    <col min="6155" max="6155" width="12.44140625" style="73" customWidth="1"/>
    <col min="6156" max="6156" width="9.44140625" style="73" bestFit="1" customWidth="1"/>
    <col min="6157" max="6157" width="10.44140625" style="73" customWidth="1"/>
    <col min="6158" max="6158" width="11.44140625" style="73" customWidth="1"/>
    <col min="6159" max="6159" width="9.44140625" style="73" bestFit="1" customWidth="1"/>
    <col min="6160" max="6160" width="13.44140625" style="73" customWidth="1"/>
    <col min="6161" max="6162" width="9.44140625" style="73" bestFit="1" customWidth="1"/>
    <col min="6163" max="6163" width="9.5546875" style="73" bestFit="1" customWidth="1"/>
    <col min="6164" max="6401" width="9.109375" style="73"/>
    <col min="6402" max="6402" width="3" style="73" customWidth="1"/>
    <col min="6403" max="6403" width="12.44140625" style="73" customWidth="1"/>
    <col min="6404" max="6404" width="5" style="73" customWidth="1"/>
    <col min="6405" max="6405" width="12" style="73" customWidth="1"/>
    <col min="6406" max="6406" width="10.44140625" style="73" customWidth="1"/>
    <col min="6407" max="6407" width="10.44140625" style="73" bestFit="1" customWidth="1"/>
    <col min="6408" max="6408" width="9.44140625" style="73" bestFit="1" customWidth="1"/>
    <col min="6409" max="6409" width="12" style="73" customWidth="1"/>
    <col min="6410" max="6410" width="10" style="73" customWidth="1"/>
    <col min="6411" max="6411" width="12.44140625" style="73" customWidth="1"/>
    <col min="6412" max="6412" width="9.44140625" style="73" bestFit="1" customWidth="1"/>
    <col min="6413" max="6413" width="10.44140625" style="73" customWidth="1"/>
    <col min="6414" max="6414" width="11.44140625" style="73" customWidth="1"/>
    <col min="6415" max="6415" width="9.44140625" style="73" bestFit="1" customWidth="1"/>
    <col min="6416" max="6416" width="13.44140625" style="73" customWidth="1"/>
    <col min="6417" max="6418" width="9.44140625" style="73" bestFit="1" customWidth="1"/>
    <col min="6419" max="6419" width="9.5546875" style="73" bestFit="1" customWidth="1"/>
    <col min="6420" max="6657" width="9.109375" style="73"/>
    <col min="6658" max="6658" width="3" style="73" customWidth="1"/>
    <col min="6659" max="6659" width="12.44140625" style="73" customWidth="1"/>
    <col min="6660" max="6660" width="5" style="73" customWidth="1"/>
    <col min="6661" max="6661" width="12" style="73" customWidth="1"/>
    <col min="6662" max="6662" width="10.44140625" style="73" customWidth="1"/>
    <col min="6663" max="6663" width="10.44140625" style="73" bestFit="1" customWidth="1"/>
    <col min="6664" max="6664" width="9.44140625" style="73" bestFit="1" customWidth="1"/>
    <col min="6665" max="6665" width="12" style="73" customWidth="1"/>
    <col min="6666" max="6666" width="10" style="73" customWidth="1"/>
    <col min="6667" max="6667" width="12.44140625" style="73" customWidth="1"/>
    <col min="6668" max="6668" width="9.44140625" style="73" bestFit="1" customWidth="1"/>
    <col min="6669" max="6669" width="10.44140625" style="73" customWidth="1"/>
    <col min="6670" max="6670" width="11.44140625" style="73" customWidth="1"/>
    <col min="6671" max="6671" width="9.44140625" style="73" bestFit="1" customWidth="1"/>
    <col min="6672" max="6672" width="13.44140625" style="73" customWidth="1"/>
    <col min="6673" max="6674" width="9.44140625" style="73" bestFit="1" customWidth="1"/>
    <col min="6675" max="6675" width="9.5546875" style="73" bestFit="1" customWidth="1"/>
    <col min="6676" max="6913" width="9.109375" style="73"/>
    <col min="6914" max="6914" width="3" style="73" customWidth="1"/>
    <col min="6915" max="6915" width="12.44140625" style="73" customWidth="1"/>
    <col min="6916" max="6916" width="5" style="73" customWidth="1"/>
    <col min="6917" max="6917" width="12" style="73" customWidth="1"/>
    <col min="6918" max="6918" width="10.44140625" style="73" customWidth="1"/>
    <col min="6919" max="6919" width="10.44140625" style="73" bestFit="1" customWidth="1"/>
    <col min="6920" max="6920" width="9.44140625" style="73" bestFit="1" customWidth="1"/>
    <col min="6921" max="6921" width="12" style="73" customWidth="1"/>
    <col min="6922" max="6922" width="10" style="73" customWidth="1"/>
    <col min="6923" max="6923" width="12.44140625" style="73" customWidth="1"/>
    <col min="6924" max="6924" width="9.44140625" style="73" bestFit="1" customWidth="1"/>
    <col min="6925" max="6925" width="10.44140625" style="73" customWidth="1"/>
    <col min="6926" max="6926" width="11.44140625" style="73" customWidth="1"/>
    <col min="6927" max="6927" width="9.44140625" style="73" bestFit="1" customWidth="1"/>
    <col min="6928" max="6928" width="13.44140625" style="73" customWidth="1"/>
    <col min="6929" max="6930" width="9.44140625" style="73" bestFit="1" customWidth="1"/>
    <col min="6931" max="6931" width="9.5546875" style="73" bestFit="1" customWidth="1"/>
    <col min="6932" max="7169" width="9.109375" style="73"/>
    <col min="7170" max="7170" width="3" style="73" customWidth="1"/>
    <col min="7171" max="7171" width="12.44140625" style="73" customWidth="1"/>
    <col min="7172" max="7172" width="5" style="73" customWidth="1"/>
    <col min="7173" max="7173" width="12" style="73" customWidth="1"/>
    <col min="7174" max="7174" width="10.44140625" style="73" customWidth="1"/>
    <col min="7175" max="7175" width="10.44140625" style="73" bestFit="1" customWidth="1"/>
    <col min="7176" max="7176" width="9.44140625" style="73" bestFit="1" customWidth="1"/>
    <col min="7177" max="7177" width="12" style="73" customWidth="1"/>
    <col min="7178" max="7178" width="10" style="73" customWidth="1"/>
    <col min="7179" max="7179" width="12.44140625" style="73" customWidth="1"/>
    <col min="7180" max="7180" width="9.44140625" style="73" bestFit="1" customWidth="1"/>
    <col min="7181" max="7181" width="10.44140625" style="73" customWidth="1"/>
    <col min="7182" max="7182" width="11.44140625" style="73" customWidth="1"/>
    <col min="7183" max="7183" width="9.44140625" style="73" bestFit="1" customWidth="1"/>
    <col min="7184" max="7184" width="13.44140625" style="73" customWidth="1"/>
    <col min="7185" max="7186" width="9.44140625" style="73" bestFit="1" customWidth="1"/>
    <col min="7187" max="7187" width="9.5546875" style="73" bestFit="1" customWidth="1"/>
    <col min="7188" max="7425" width="9.109375" style="73"/>
    <col min="7426" max="7426" width="3" style="73" customWidth="1"/>
    <col min="7427" max="7427" width="12.44140625" style="73" customWidth="1"/>
    <col min="7428" max="7428" width="5" style="73" customWidth="1"/>
    <col min="7429" max="7429" width="12" style="73" customWidth="1"/>
    <col min="7430" max="7430" width="10.44140625" style="73" customWidth="1"/>
    <col min="7431" max="7431" width="10.44140625" style="73" bestFit="1" customWidth="1"/>
    <col min="7432" max="7432" width="9.44140625" style="73" bestFit="1" customWidth="1"/>
    <col min="7433" max="7433" width="12" style="73" customWidth="1"/>
    <col min="7434" max="7434" width="10" style="73" customWidth="1"/>
    <col min="7435" max="7435" width="12.44140625" style="73" customWidth="1"/>
    <col min="7436" max="7436" width="9.44140625" style="73" bestFit="1" customWidth="1"/>
    <col min="7437" max="7437" width="10.44140625" style="73" customWidth="1"/>
    <col min="7438" max="7438" width="11.44140625" style="73" customWidth="1"/>
    <col min="7439" max="7439" width="9.44140625" style="73" bestFit="1" customWidth="1"/>
    <col min="7440" max="7440" width="13.44140625" style="73" customWidth="1"/>
    <col min="7441" max="7442" width="9.44140625" style="73" bestFit="1" customWidth="1"/>
    <col min="7443" max="7443" width="9.5546875" style="73" bestFit="1" customWidth="1"/>
    <col min="7444" max="7681" width="9.109375" style="73"/>
    <col min="7682" max="7682" width="3" style="73" customWidth="1"/>
    <col min="7683" max="7683" width="12.44140625" style="73" customWidth="1"/>
    <col min="7684" max="7684" width="5" style="73" customWidth="1"/>
    <col min="7685" max="7685" width="12" style="73" customWidth="1"/>
    <col min="7686" max="7686" width="10.44140625" style="73" customWidth="1"/>
    <col min="7687" max="7687" width="10.44140625" style="73" bestFit="1" customWidth="1"/>
    <col min="7688" max="7688" width="9.44140625" style="73" bestFit="1" customWidth="1"/>
    <col min="7689" max="7689" width="12" style="73" customWidth="1"/>
    <col min="7690" max="7690" width="10" style="73" customWidth="1"/>
    <col min="7691" max="7691" width="12.44140625" style="73" customWidth="1"/>
    <col min="7692" max="7692" width="9.44140625" style="73" bestFit="1" customWidth="1"/>
    <col min="7693" max="7693" width="10.44140625" style="73" customWidth="1"/>
    <col min="7694" max="7694" width="11.44140625" style="73" customWidth="1"/>
    <col min="7695" max="7695" width="9.44140625" style="73" bestFit="1" customWidth="1"/>
    <col min="7696" max="7696" width="13.44140625" style="73" customWidth="1"/>
    <col min="7697" max="7698" width="9.44140625" style="73" bestFit="1" customWidth="1"/>
    <col min="7699" max="7699" width="9.5546875" style="73" bestFit="1" customWidth="1"/>
    <col min="7700" max="7937" width="9.109375" style="73"/>
    <col min="7938" max="7938" width="3" style="73" customWidth="1"/>
    <col min="7939" max="7939" width="12.44140625" style="73" customWidth="1"/>
    <col min="7940" max="7940" width="5" style="73" customWidth="1"/>
    <col min="7941" max="7941" width="12" style="73" customWidth="1"/>
    <col min="7942" max="7942" width="10.44140625" style="73" customWidth="1"/>
    <col min="7943" max="7943" width="10.44140625" style="73" bestFit="1" customWidth="1"/>
    <col min="7944" max="7944" width="9.44140625" style="73" bestFit="1" customWidth="1"/>
    <col min="7945" max="7945" width="12" style="73" customWidth="1"/>
    <col min="7946" max="7946" width="10" style="73" customWidth="1"/>
    <col min="7947" max="7947" width="12.44140625" style="73" customWidth="1"/>
    <col min="7948" max="7948" width="9.44140625" style="73" bestFit="1" customWidth="1"/>
    <col min="7949" max="7949" width="10.44140625" style="73" customWidth="1"/>
    <col min="7950" max="7950" width="11.44140625" style="73" customWidth="1"/>
    <col min="7951" max="7951" width="9.44140625" style="73" bestFit="1" customWidth="1"/>
    <col min="7952" max="7952" width="13.44140625" style="73" customWidth="1"/>
    <col min="7953" max="7954" width="9.44140625" style="73" bestFit="1" customWidth="1"/>
    <col min="7955" max="7955" width="9.5546875" style="73" bestFit="1" customWidth="1"/>
    <col min="7956" max="8193" width="9.109375" style="73"/>
    <col min="8194" max="8194" width="3" style="73" customWidth="1"/>
    <col min="8195" max="8195" width="12.44140625" style="73" customWidth="1"/>
    <col min="8196" max="8196" width="5" style="73" customWidth="1"/>
    <col min="8197" max="8197" width="12" style="73" customWidth="1"/>
    <col min="8198" max="8198" width="10.44140625" style="73" customWidth="1"/>
    <col min="8199" max="8199" width="10.44140625" style="73" bestFit="1" customWidth="1"/>
    <col min="8200" max="8200" width="9.44140625" style="73" bestFit="1" customWidth="1"/>
    <col min="8201" max="8201" width="12" style="73" customWidth="1"/>
    <col min="8202" max="8202" width="10" style="73" customWidth="1"/>
    <col min="8203" max="8203" width="12.44140625" style="73" customWidth="1"/>
    <col min="8204" max="8204" width="9.44140625" style="73" bestFit="1" customWidth="1"/>
    <col min="8205" max="8205" width="10.44140625" style="73" customWidth="1"/>
    <col min="8206" max="8206" width="11.44140625" style="73" customWidth="1"/>
    <col min="8207" max="8207" width="9.44140625" style="73" bestFit="1" customWidth="1"/>
    <col min="8208" max="8208" width="13.44140625" style="73" customWidth="1"/>
    <col min="8209" max="8210" width="9.44140625" style="73" bestFit="1" customWidth="1"/>
    <col min="8211" max="8211" width="9.5546875" style="73" bestFit="1" customWidth="1"/>
    <col min="8212" max="8449" width="9.109375" style="73"/>
    <col min="8450" max="8450" width="3" style="73" customWidth="1"/>
    <col min="8451" max="8451" width="12.44140625" style="73" customWidth="1"/>
    <col min="8452" max="8452" width="5" style="73" customWidth="1"/>
    <col min="8453" max="8453" width="12" style="73" customWidth="1"/>
    <col min="8454" max="8454" width="10.44140625" style="73" customWidth="1"/>
    <col min="8455" max="8455" width="10.44140625" style="73" bestFit="1" customWidth="1"/>
    <col min="8456" max="8456" width="9.44140625" style="73" bestFit="1" customWidth="1"/>
    <col min="8457" max="8457" width="12" style="73" customWidth="1"/>
    <col min="8458" max="8458" width="10" style="73" customWidth="1"/>
    <col min="8459" max="8459" width="12.44140625" style="73" customWidth="1"/>
    <col min="8460" max="8460" width="9.44140625" style="73" bestFit="1" customWidth="1"/>
    <col min="8461" max="8461" width="10.44140625" style="73" customWidth="1"/>
    <col min="8462" max="8462" width="11.44140625" style="73" customWidth="1"/>
    <col min="8463" max="8463" width="9.44140625" style="73" bestFit="1" customWidth="1"/>
    <col min="8464" max="8464" width="13.44140625" style="73" customWidth="1"/>
    <col min="8465" max="8466" width="9.44140625" style="73" bestFit="1" customWidth="1"/>
    <col min="8467" max="8467" width="9.5546875" style="73" bestFit="1" customWidth="1"/>
    <col min="8468" max="8705" width="9.109375" style="73"/>
    <col min="8706" max="8706" width="3" style="73" customWidth="1"/>
    <col min="8707" max="8707" width="12.44140625" style="73" customWidth="1"/>
    <col min="8708" max="8708" width="5" style="73" customWidth="1"/>
    <col min="8709" max="8709" width="12" style="73" customWidth="1"/>
    <col min="8710" max="8710" width="10.44140625" style="73" customWidth="1"/>
    <col min="8711" max="8711" width="10.44140625" style="73" bestFit="1" customWidth="1"/>
    <col min="8712" max="8712" width="9.44140625" style="73" bestFit="1" customWidth="1"/>
    <col min="8713" max="8713" width="12" style="73" customWidth="1"/>
    <col min="8714" max="8714" width="10" style="73" customWidth="1"/>
    <col min="8715" max="8715" width="12.44140625" style="73" customWidth="1"/>
    <col min="8716" max="8716" width="9.44140625" style="73" bestFit="1" customWidth="1"/>
    <col min="8717" max="8717" width="10.44140625" style="73" customWidth="1"/>
    <col min="8718" max="8718" width="11.44140625" style="73" customWidth="1"/>
    <col min="8719" max="8719" width="9.44140625" style="73" bestFit="1" customWidth="1"/>
    <col min="8720" max="8720" width="13.44140625" style="73" customWidth="1"/>
    <col min="8721" max="8722" width="9.44140625" style="73" bestFit="1" customWidth="1"/>
    <col min="8723" max="8723" width="9.5546875" style="73" bestFit="1" customWidth="1"/>
    <col min="8724" max="8961" width="9.109375" style="73"/>
    <col min="8962" max="8962" width="3" style="73" customWidth="1"/>
    <col min="8963" max="8963" width="12.44140625" style="73" customWidth="1"/>
    <col min="8964" max="8964" width="5" style="73" customWidth="1"/>
    <col min="8965" max="8965" width="12" style="73" customWidth="1"/>
    <col min="8966" max="8966" width="10.44140625" style="73" customWidth="1"/>
    <col min="8967" max="8967" width="10.44140625" style="73" bestFit="1" customWidth="1"/>
    <col min="8968" max="8968" width="9.44140625" style="73" bestFit="1" customWidth="1"/>
    <col min="8969" max="8969" width="12" style="73" customWidth="1"/>
    <col min="8970" max="8970" width="10" style="73" customWidth="1"/>
    <col min="8971" max="8971" width="12.44140625" style="73" customWidth="1"/>
    <col min="8972" max="8972" width="9.44140625" style="73" bestFit="1" customWidth="1"/>
    <col min="8973" max="8973" width="10.44140625" style="73" customWidth="1"/>
    <col min="8974" max="8974" width="11.44140625" style="73" customWidth="1"/>
    <col min="8975" max="8975" width="9.44140625" style="73" bestFit="1" customWidth="1"/>
    <col min="8976" max="8976" width="13.44140625" style="73" customWidth="1"/>
    <col min="8977" max="8978" width="9.44140625" style="73" bestFit="1" customWidth="1"/>
    <col min="8979" max="8979" width="9.5546875" style="73" bestFit="1" customWidth="1"/>
    <col min="8980" max="9217" width="9.109375" style="73"/>
    <col min="9218" max="9218" width="3" style="73" customWidth="1"/>
    <col min="9219" max="9219" width="12.44140625" style="73" customWidth="1"/>
    <col min="9220" max="9220" width="5" style="73" customWidth="1"/>
    <col min="9221" max="9221" width="12" style="73" customWidth="1"/>
    <col min="9222" max="9222" width="10.44140625" style="73" customWidth="1"/>
    <col min="9223" max="9223" width="10.44140625" style="73" bestFit="1" customWidth="1"/>
    <col min="9224" max="9224" width="9.44140625" style="73" bestFit="1" customWidth="1"/>
    <col min="9225" max="9225" width="12" style="73" customWidth="1"/>
    <col min="9226" max="9226" width="10" style="73" customWidth="1"/>
    <col min="9227" max="9227" width="12.44140625" style="73" customWidth="1"/>
    <col min="9228" max="9228" width="9.44140625" style="73" bestFit="1" customWidth="1"/>
    <col min="9229" max="9229" width="10.44140625" style="73" customWidth="1"/>
    <col min="9230" max="9230" width="11.44140625" style="73" customWidth="1"/>
    <col min="9231" max="9231" width="9.44140625" style="73" bestFit="1" customWidth="1"/>
    <col min="9232" max="9232" width="13.44140625" style="73" customWidth="1"/>
    <col min="9233" max="9234" width="9.44140625" style="73" bestFit="1" customWidth="1"/>
    <col min="9235" max="9235" width="9.5546875" style="73" bestFit="1" customWidth="1"/>
    <col min="9236" max="9473" width="9.109375" style="73"/>
    <col min="9474" max="9474" width="3" style="73" customWidth="1"/>
    <col min="9475" max="9475" width="12.44140625" style="73" customWidth="1"/>
    <col min="9476" max="9476" width="5" style="73" customWidth="1"/>
    <col min="9477" max="9477" width="12" style="73" customWidth="1"/>
    <col min="9478" max="9478" width="10.44140625" style="73" customWidth="1"/>
    <col min="9479" max="9479" width="10.44140625" style="73" bestFit="1" customWidth="1"/>
    <col min="9480" max="9480" width="9.44140625" style="73" bestFit="1" customWidth="1"/>
    <col min="9481" max="9481" width="12" style="73" customWidth="1"/>
    <col min="9482" max="9482" width="10" style="73" customWidth="1"/>
    <col min="9483" max="9483" width="12.44140625" style="73" customWidth="1"/>
    <col min="9484" max="9484" width="9.44140625" style="73" bestFit="1" customWidth="1"/>
    <col min="9485" max="9485" width="10.44140625" style="73" customWidth="1"/>
    <col min="9486" max="9486" width="11.44140625" style="73" customWidth="1"/>
    <col min="9487" max="9487" width="9.44140625" style="73" bestFit="1" customWidth="1"/>
    <col min="9488" max="9488" width="13.44140625" style="73" customWidth="1"/>
    <col min="9489" max="9490" width="9.44140625" style="73" bestFit="1" customWidth="1"/>
    <col min="9491" max="9491" width="9.5546875" style="73" bestFit="1" customWidth="1"/>
    <col min="9492" max="9729" width="9.109375" style="73"/>
    <col min="9730" max="9730" width="3" style="73" customWidth="1"/>
    <col min="9731" max="9731" width="12.44140625" style="73" customWidth="1"/>
    <col min="9732" max="9732" width="5" style="73" customWidth="1"/>
    <col min="9733" max="9733" width="12" style="73" customWidth="1"/>
    <col min="9734" max="9734" width="10.44140625" style="73" customWidth="1"/>
    <col min="9735" max="9735" width="10.44140625" style="73" bestFit="1" customWidth="1"/>
    <col min="9736" max="9736" width="9.44140625" style="73" bestFit="1" customWidth="1"/>
    <col min="9737" max="9737" width="12" style="73" customWidth="1"/>
    <col min="9738" max="9738" width="10" style="73" customWidth="1"/>
    <col min="9739" max="9739" width="12.44140625" style="73" customWidth="1"/>
    <col min="9740" max="9740" width="9.44140625" style="73" bestFit="1" customWidth="1"/>
    <col min="9741" max="9741" width="10.44140625" style="73" customWidth="1"/>
    <col min="9742" max="9742" width="11.44140625" style="73" customWidth="1"/>
    <col min="9743" max="9743" width="9.44140625" style="73" bestFit="1" customWidth="1"/>
    <col min="9744" max="9744" width="13.44140625" style="73" customWidth="1"/>
    <col min="9745" max="9746" width="9.44140625" style="73" bestFit="1" customWidth="1"/>
    <col min="9747" max="9747" width="9.5546875" style="73" bestFit="1" customWidth="1"/>
    <col min="9748" max="9985" width="9.109375" style="73"/>
    <col min="9986" max="9986" width="3" style="73" customWidth="1"/>
    <col min="9987" max="9987" width="12.44140625" style="73" customWidth="1"/>
    <col min="9988" max="9988" width="5" style="73" customWidth="1"/>
    <col min="9989" max="9989" width="12" style="73" customWidth="1"/>
    <col min="9990" max="9990" width="10.44140625" style="73" customWidth="1"/>
    <col min="9991" max="9991" width="10.44140625" style="73" bestFit="1" customWidth="1"/>
    <col min="9992" max="9992" width="9.44140625" style="73" bestFit="1" customWidth="1"/>
    <col min="9993" max="9993" width="12" style="73" customWidth="1"/>
    <col min="9994" max="9994" width="10" style="73" customWidth="1"/>
    <col min="9995" max="9995" width="12.44140625" style="73" customWidth="1"/>
    <col min="9996" max="9996" width="9.44140625" style="73" bestFit="1" customWidth="1"/>
    <col min="9997" max="9997" width="10.44140625" style="73" customWidth="1"/>
    <col min="9998" max="9998" width="11.44140625" style="73" customWidth="1"/>
    <col min="9999" max="9999" width="9.44140625" style="73" bestFit="1" customWidth="1"/>
    <col min="10000" max="10000" width="13.44140625" style="73" customWidth="1"/>
    <col min="10001" max="10002" width="9.44140625" style="73" bestFit="1" customWidth="1"/>
    <col min="10003" max="10003" width="9.5546875" style="73" bestFit="1" customWidth="1"/>
    <col min="10004" max="10241" width="9.109375" style="73"/>
    <col min="10242" max="10242" width="3" style="73" customWidth="1"/>
    <col min="10243" max="10243" width="12.44140625" style="73" customWidth="1"/>
    <col min="10244" max="10244" width="5" style="73" customWidth="1"/>
    <col min="10245" max="10245" width="12" style="73" customWidth="1"/>
    <col min="10246" max="10246" width="10.44140625" style="73" customWidth="1"/>
    <col min="10247" max="10247" width="10.44140625" style="73" bestFit="1" customWidth="1"/>
    <col min="10248" max="10248" width="9.44140625" style="73" bestFit="1" customWidth="1"/>
    <col min="10249" max="10249" width="12" style="73" customWidth="1"/>
    <col min="10250" max="10250" width="10" style="73" customWidth="1"/>
    <col min="10251" max="10251" width="12.44140625" style="73" customWidth="1"/>
    <col min="10252" max="10252" width="9.44140625" style="73" bestFit="1" customWidth="1"/>
    <col min="10253" max="10253" width="10.44140625" style="73" customWidth="1"/>
    <col min="10254" max="10254" width="11.44140625" style="73" customWidth="1"/>
    <col min="10255" max="10255" width="9.44140625" style="73" bestFit="1" customWidth="1"/>
    <col min="10256" max="10256" width="13.44140625" style="73" customWidth="1"/>
    <col min="10257" max="10258" width="9.44140625" style="73" bestFit="1" customWidth="1"/>
    <col min="10259" max="10259" width="9.5546875" style="73" bestFit="1" customWidth="1"/>
    <col min="10260" max="10497" width="9.109375" style="73"/>
    <col min="10498" max="10498" width="3" style="73" customWidth="1"/>
    <col min="10499" max="10499" width="12.44140625" style="73" customWidth="1"/>
    <col min="10500" max="10500" width="5" style="73" customWidth="1"/>
    <col min="10501" max="10501" width="12" style="73" customWidth="1"/>
    <col min="10502" max="10502" width="10.44140625" style="73" customWidth="1"/>
    <col min="10503" max="10503" width="10.44140625" style="73" bestFit="1" customWidth="1"/>
    <col min="10504" max="10504" width="9.44140625" style="73" bestFit="1" customWidth="1"/>
    <col min="10505" max="10505" width="12" style="73" customWidth="1"/>
    <col min="10506" max="10506" width="10" style="73" customWidth="1"/>
    <col min="10507" max="10507" width="12.44140625" style="73" customWidth="1"/>
    <col min="10508" max="10508" width="9.44140625" style="73" bestFit="1" customWidth="1"/>
    <col min="10509" max="10509" width="10.44140625" style="73" customWidth="1"/>
    <col min="10510" max="10510" width="11.44140625" style="73" customWidth="1"/>
    <col min="10511" max="10511" width="9.44140625" style="73" bestFit="1" customWidth="1"/>
    <col min="10512" max="10512" width="13.44140625" style="73" customWidth="1"/>
    <col min="10513" max="10514" width="9.44140625" style="73" bestFit="1" customWidth="1"/>
    <col min="10515" max="10515" width="9.5546875" style="73" bestFit="1" customWidth="1"/>
    <col min="10516" max="10753" width="9.109375" style="73"/>
    <col min="10754" max="10754" width="3" style="73" customWidth="1"/>
    <col min="10755" max="10755" width="12.44140625" style="73" customWidth="1"/>
    <col min="10756" max="10756" width="5" style="73" customWidth="1"/>
    <col min="10757" max="10757" width="12" style="73" customWidth="1"/>
    <col min="10758" max="10758" width="10.44140625" style="73" customWidth="1"/>
    <col min="10759" max="10759" width="10.44140625" style="73" bestFit="1" customWidth="1"/>
    <col min="10760" max="10760" width="9.44140625" style="73" bestFit="1" customWidth="1"/>
    <col min="10761" max="10761" width="12" style="73" customWidth="1"/>
    <col min="10762" max="10762" width="10" style="73" customWidth="1"/>
    <col min="10763" max="10763" width="12.44140625" style="73" customWidth="1"/>
    <col min="10764" max="10764" width="9.44140625" style="73" bestFit="1" customWidth="1"/>
    <col min="10765" max="10765" width="10.44140625" style="73" customWidth="1"/>
    <col min="10766" max="10766" width="11.44140625" style="73" customWidth="1"/>
    <col min="10767" max="10767" width="9.44140625" style="73" bestFit="1" customWidth="1"/>
    <col min="10768" max="10768" width="13.44140625" style="73" customWidth="1"/>
    <col min="10769" max="10770" width="9.44140625" style="73" bestFit="1" customWidth="1"/>
    <col min="10771" max="10771" width="9.5546875" style="73" bestFit="1" customWidth="1"/>
    <col min="10772" max="11009" width="9.109375" style="73"/>
    <col min="11010" max="11010" width="3" style="73" customWidth="1"/>
    <col min="11011" max="11011" width="12.44140625" style="73" customWidth="1"/>
    <col min="11012" max="11012" width="5" style="73" customWidth="1"/>
    <col min="11013" max="11013" width="12" style="73" customWidth="1"/>
    <col min="11014" max="11014" width="10.44140625" style="73" customWidth="1"/>
    <col min="11015" max="11015" width="10.44140625" style="73" bestFit="1" customWidth="1"/>
    <col min="11016" max="11016" width="9.44140625" style="73" bestFit="1" customWidth="1"/>
    <col min="11017" max="11017" width="12" style="73" customWidth="1"/>
    <col min="11018" max="11018" width="10" style="73" customWidth="1"/>
    <col min="11019" max="11019" width="12.44140625" style="73" customWidth="1"/>
    <col min="11020" max="11020" width="9.44140625" style="73" bestFit="1" customWidth="1"/>
    <col min="11021" max="11021" width="10.44140625" style="73" customWidth="1"/>
    <col min="11022" max="11022" width="11.44140625" style="73" customWidth="1"/>
    <col min="11023" max="11023" width="9.44140625" style="73" bestFit="1" customWidth="1"/>
    <col min="11024" max="11024" width="13.44140625" style="73" customWidth="1"/>
    <col min="11025" max="11026" width="9.44140625" style="73" bestFit="1" customWidth="1"/>
    <col min="11027" max="11027" width="9.5546875" style="73" bestFit="1" customWidth="1"/>
    <col min="11028" max="11265" width="9.109375" style="73"/>
    <col min="11266" max="11266" width="3" style="73" customWidth="1"/>
    <col min="11267" max="11267" width="12.44140625" style="73" customWidth="1"/>
    <col min="11268" max="11268" width="5" style="73" customWidth="1"/>
    <col min="11269" max="11269" width="12" style="73" customWidth="1"/>
    <col min="11270" max="11270" width="10.44140625" style="73" customWidth="1"/>
    <col min="11271" max="11271" width="10.44140625" style="73" bestFit="1" customWidth="1"/>
    <col min="11272" max="11272" width="9.44140625" style="73" bestFit="1" customWidth="1"/>
    <col min="11273" max="11273" width="12" style="73" customWidth="1"/>
    <col min="11274" max="11274" width="10" style="73" customWidth="1"/>
    <col min="11275" max="11275" width="12.44140625" style="73" customWidth="1"/>
    <col min="11276" max="11276" width="9.44140625" style="73" bestFit="1" customWidth="1"/>
    <col min="11277" max="11277" width="10.44140625" style="73" customWidth="1"/>
    <col min="11278" max="11278" width="11.44140625" style="73" customWidth="1"/>
    <col min="11279" max="11279" width="9.44140625" style="73" bestFit="1" customWidth="1"/>
    <col min="11280" max="11280" width="13.44140625" style="73" customWidth="1"/>
    <col min="11281" max="11282" width="9.44140625" style="73" bestFit="1" customWidth="1"/>
    <col min="11283" max="11283" width="9.5546875" style="73" bestFit="1" customWidth="1"/>
    <col min="11284" max="11521" width="9.109375" style="73"/>
    <col min="11522" max="11522" width="3" style="73" customWidth="1"/>
    <col min="11523" max="11523" width="12.44140625" style="73" customWidth="1"/>
    <col min="11524" max="11524" width="5" style="73" customWidth="1"/>
    <col min="11525" max="11525" width="12" style="73" customWidth="1"/>
    <col min="11526" max="11526" width="10.44140625" style="73" customWidth="1"/>
    <col min="11527" max="11527" width="10.44140625" style="73" bestFit="1" customWidth="1"/>
    <col min="11528" max="11528" width="9.44140625" style="73" bestFit="1" customWidth="1"/>
    <col min="11529" max="11529" width="12" style="73" customWidth="1"/>
    <col min="11530" max="11530" width="10" style="73" customWidth="1"/>
    <col min="11531" max="11531" width="12.44140625" style="73" customWidth="1"/>
    <col min="11532" max="11532" width="9.44140625" style="73" bestFit="1" customWidth="1"/>
    <col min="11533" max="11533" width="10.44140625" style="73" customWidth="1"/>
    <col min="11534" max="11534" width="11.44140625" style="73" customWidth="1"/>
    <col min="11535" max="11535" width="9.44140625" style="73" bestFit="1" customWidth="1"/>
    <col min="11536" max="11536" width="13.44140625" style="73" customWidth="1"/>
    <col min="11537" max="11538" width="9.44140625" style="73" bestFit="1" customWidth="1"/>
    <col min="11539" max="11539" width="9.5546875" style="73" bestFit="1" customWidth="1"/>
    <col min="11540" max="11777" width="9.109375" style="73"/>
    <col min="11778" max="11778" width="3" style="73" customWidth="1"/>
    <col min="11779" max="11779" width="12.44140625" style="73" customWidth="1"/>
    <col min="11780" max="11780" width="5" style="73" customWidth="1"/>
    <col min="11781" max="11781" width="12" style="73" customWidth="1"/>
    <col min="11782" max="11782" width="10.44140625" style="73" customWidth="1"/>
    <col min="11783" max="11783" width="10.44140625" style="73" bestFit="1" customWidth="1"/>
    <col min="11784" max="11784" width="9.44140625" style="73" bestFit="1" customWidth="1"/>
    <col min="11785" max="11785" width="12" style="73" customWidth="1"/>
    <col min="11786" max="11786" width="10" style="73" customWidth="1"/>
    <col min="11787" max="11787" width="12.44140625" style="73" customWidth="1"/>
    <col min="11788" max="11788" width="9.44140625" style="73" bestFit="1" customWidth="1"/>
    <col min="11789" max="11789" width="10.44140625" style="73" customWidth="1"/>
    <col min="11790" max="11790" width="11.44140625" style="73" customWidth="1"/>
    <col min="11791" max="11791" width="9.44140625" style="73" bestFit="1" customWidth="1"/>
    <col min="11792" max="11792" width="13.44140625" style="73" customWidth="1"/>
    <col min="11793" max="11794" width="9.44140625" style="73" bestFit="1" customWidth="1"/>
    <col min="11795" max="11795" width="9.5546875" style="73" bestFit="1" customWidth="1"/>
    <col min="11796" max="12033" width="9.109375" style="73"/>
    <col min="12034" max="12034" width="3" style="73" customWidth="1"/>
    <col min="12035" max="12035" width="12.44140625" style="73" customWidth="1"/>
    <col min="12036" max="12036" width="5" style="73" customWidth="1"/>
    <col min="12037" max="12037" width="12" style="73" customWidth="1"/>
    <col min="12038" max="12038" width="10.44140625" style="73" customWidth="1"/>
    <col min="12039" max="12039" width="10.44140625" style="73" bestFit="1" customWidth="1"/>
    <col min="12040" max="12040" width="9.44140625" style="73" bestFit="1" customWidth="1"/>
    <col min="12041" max="12041" width="12" style="73" customWidth="1"/>
    <col min="12042" max="12042" width="10" style="73" customWidth="1"/>
    <col min="12043" max="12043" width="12.44140625" style="73" customWidth="1"/>
    <col min="12044" max="12044" width="9.44140625" style="73" bestFit="1" customWidth="1"/>
    <col min="12045" max="12045" width="10.44140625" style="73" customWidth="1"/>
    <col min="12046" max="12046" width="11.44140625" style="73" customWidth="1"/>
    <col min="12047" max="12047" width="9.44140625" style="73" bestFit="1" customWidth="1"/>
    <col min="12048" max="12048" width="13.44140625" style="73" customWidth="1"/>
    <col min="12049" max="12050" width="9.44140625" style="73" bestFit="1" customWidth="1"/>
    <col min="12051" max="12051" width="9.5546875" style="73" bestFit="1" customWidth="1"/>
    <col min="12052" max="12289" width="9.109375" style="73"/>
    <col min="12290" max="12290" width="3" style="73" customWidth="1"/>
    <col min="12291" max="12291" width="12.44140625" style="73" customWidth="1"/>
    <col min="12292" max="12292" width="5" style="73" customWidth="1"/>
    <col min="12293" max="12293" width="12" style="73" customWidth="1"/>
    <col min="12294" max="12294" width="10.44140625" style="73" customWidth="1"/>
    <col min="12295" max="12295" width="10.44140625" style="73" bestFit="1" customWidth="1"/>
    <col min="12296" max="12296" width="9.44140625" style="73" bestFit="1" customWidth="1"/>
    <col min="12297" max="12297" width="12" style="73" customWidth="1"/>
    <col min="12298" max="12298" width="10" style="73" customWidth="1"/>
    <col min="12299" max="12299" width="12.44140625" style="73" customWidth="1"/>
    <col min="12300" max="12300" width="9.44140625" style="73" bestFit="1" customWidth="1"/>
    <col min="12301" max="12301" width="10.44140625" style="73" customWidth="1"/>
    <col min="12302" max="12302" width="11.44140625" style="73" customWidth="1"/>
    <col min="12303" max="12303" width="9.44140625" style="73" bestFit="1" customWidth="1"/>
    <col min="12304" max="12304" width="13.44140625" style="73" customWidth="1"/>
    <col min="12305" max="12306" width="9.44140625" style="73" bestFit="1" customWidth="1"/>
    <col min="12307" max="12307" width="9.5546875" style="73" bestFit="1" customWidth="1"/>
    <col min="12308" max="12545" width="9.109375" style="73"/>
    <col min="12546" max="12546" width="3" style="73" customWidth="1"/>
    <col min="12547" max="12547" width="12.44140625" style="73" customWidth="1"/>
    <col min="12548" max="12548" width="5" style="73" customWidth="1"/>
    <col min="12549" max="12549" width="12" style="73" customWidth="1"/>
    <col min="12550" max="12550" width="10.44140625" style="73" customWidth="1"/>
    <col min="12551" max="12551" width="10.44140625" style="73" bestFit="1" customWidth="1"/>
    <col min="12552" max="12552" width="9.44140625" style="73" bestFit="1" customWidth="1"/>
    <col min="12553" max="12553" width="12" style="73" customWidth="1"/>
    <col min="12554" max="12554" width="10" style="73" customWidth="1"/>
    <col min="12555" max="12555" width="12.44140625" style="73" customWidth="1"/>
    <col min="12556" max="12556" width="9.44140625" style="73" bestFit="1" customWidth="1"/>
    <col min="12557" max="12557" width="10.44140625" style="73" customWidth="1"/>
    <col min="12558" max="12558" width="11.44140625" style="73" customWidth="1"/>
    <col min="12559" max="12559" width="9.44140625" style="73" bestFit="1" customWidth="1"/>
    <col min="12560" max="12560" width="13.44140625" style="73" customWidth="1"/>
    <col min="12561" max="12562" width="9.44140625" style="73" bestFit="1" customWidth="1"/>
    <col min="12563" max="12563" width="9.5546875" style="73" bestFit="1" customWidth="1"/>
    <col min="12564" max="12801" width="9.109375" style="73"/>
    <col min="12802" max="12802" width="3" style="73" customWidth="1"/>
    <col min="12803" max="12803" width="12.44140625" style="73" customWidth="1"/>
    <col min="12804" max="12804" width="5" style="73" customWidth="1"/>
    <col min="12805" max="12805" width="12" style="73" customWidth="1"/>
    <col min="12806" max="12806" width="10.44140625" style="73" customWidth="1"/>
    <col min="12807" max="12807" width="10.44140625" style="73" bestFit="1" customWidth="1"/>
    <col min="12808" max="12808" width="9.44140625" style="73" bestFit="1" customWidth="1"/>
    <col min="12809" max="12809" width="12" style="73" customWidth="1"/>
    <col min="12810" max="12810" width="10" style="73" customWidth="1"/>
    <col min="12811" max="12811" width="12.44140625" style="73" customWidth="1"/>
    <col min="12812" max="12812" width="9.44140625" style="73" bestFit="1" customWidth="1"/>
    <col min="12813" max="12813" width="10.44140625" style="73" customWidth="1"/>
    <col min="12814" max="12814" width="11.44140625" style="73" customWidth="1"/>
    <col min="12815" max="12815" width="9.44140625" style="73" bestFit="1" customWidth="1"/>
    <col min="12816" max="12816" width="13.44140625" style="73" customWidth="1"/>
    <col min="12817" max="12818" width="9.44140625" style="73" bestFit="1" customWidth="1"/>
    <col min="12819" max="12819" width="9.5546875" style="73" bestFit="1" customWidth="1"/>
    <col min="12820" max="13057" width="9.109375" style="73"/>
    <col min="13058" max="13058" width="3" style="73" customWidth="1"/>
    <col min="13059" max="13059" width="12.44140625" style="73" customWidth="1"/>
    <col min="13060" max="13060" width="5" style="73" customWidth="1"/>
    <col min="13061" max="13061" width="12" style="73" customWidth="1"/>
    <col min="13062" max="13062" width="10.44140625" style="73" customWidth="1"/>
    <col min="13063" max="13063" width="10.44140625" style="73" bestFit="1" customWidth="1"/>
    <col min="13064" max="13064" width="9.44140625" style="73" bestFit="1" customWidth="1"/>
    <col min="13065" max="13065" width="12" style="73" customWidth="1"/>
    <col min="13066" max="13066" width="10" style="73" customWidth="1"/>
    <col min="13067" max="13067" width="12.44140625" style="73" customWidth="1"/>
    <col min="13068" max="13068" width="9.44140625" style="73" bestFit="1" customWidth="1"/>
    <col min="13069" max="13069" width="10.44140625" style="73" customWidth="1"/>
    <col min="13070" max="13070" width="11.44140625" style="73" customWidth="1"/>
    <col min="13071" max="13071" width="9.44140625" style="73" bestFit="1" customWidth="1"/>
    <col min="13072" max="13072" width="13.44140625" style="73" customWidth="1"/>
    <col min="13073" max="13074" width="9.44140625" style="73" bestFit="1" customWidth="1"/>
    <col min="13075" max="13075" width="9.5546875" style="73" bestFit="1" customWidth="1"/>
    <col min="13076" max="13313" width="9.109375" style="73"/>
    <col min="13314" max="13314" width="3" style="73" customWidth="1"/>
    <col min="13315" max="13315" width="12.44140625" style="73" customWidth="1"/>
    <col min="13316" max="13316" width="5" style="73" customWidth="1"/>
    <col min="13317" max="13317" width="12" style="73" customWidth="1"/>
    <col min="13318" max="13318" width="10.44140625" style="73" customWidth="1"/>
    <col min="13319" max="13319" width="10.44140625" style="73" bestFit="1" customWidth="1"/>
    <col min="13320" max="13320" width="9.44140625" style="73" bestFit="1" customWidth="1"/>
    <col min="13321" max="13321" width="12" style="73" customWidth="1"/>
    <col min="13322" max="13322" width="10" style="73" customWidth="1"/>
    <col min="13323" max="13323" width="12.44140625" style="73" customWidth="1"/>
    <col min="13324" max="13324" width="9.44140625" style="73" bestFit="1" customWidth="1"/>
    <col min="13325" max="13325" width="10.44140625" style="73" customWidth="1"/>
    <col min="13326" max="13326" width="11.44140625" style="73" customWidth="1"/>
    <col min="13327" max="13327" width="9.44140625" style="73" bestFit="1" customWidth="1"/>
    <col min="13328" max="13328" width="13.44140625" style="73" customWidth="1"/>
    <col min="13329" max="13330" width="9.44140625" style="73" bestFit="1" customWidth="1"/>
    <col min="13331" max="13331" width="9.5546875" style="73" bestFit="1" customWidth="1"/>
    <col min="13332" max="13569" width="9.109375" style="73"/>
    <col min="13570" max="13570" width="3" style="73" customWidth="1"/>
    <col min="13571" max="13571" width="12.44140625" style="73" customWidth="1"/>
    <col min="13572" max="13572" width="5" style="73" customWidth="1"/>
    <col min="13573" max="13573" width="12" style="73" customWidth="1"/>
    <col min="13574" max="13574" width="10.44140625" style="73" customWidth="1"/>
    <col min="13575" max="13575" width="10.44140625" style="73" bestFit="1" customWidth="1"/>
    <col min="13576" max="13576" width="9.44140625" style="73" bestFit="1" customWidth="1"/>
    <col min="13577" max="13577" width="12" style="73" customWidth="1"/>
    <col min="13578" max="13578" width="10" style="73" customWidth="1"/>
    <col min="13579" max="13579" width="12.44140625" style="73" customWidth="1"/>
    <col min="13580" max="13580" width="9.44140625" style="73" bestFit="1" customWidth="1"/>
    <col min="13581" max="13581" width="10.44140625" style="73" customWidth="1"/>
    <col min="13582" max="13582" width="11.44140625" style="73" customWidth="1"/>
    <col min="13583" max="13583" width="9.44140625" style="73" bestFit="1" customWidth="1"/>
    <col min="13584" max="13584" width="13.44140625" style="73" customWidth="1"/>
    <col min="13585" max="13586" width="9.44140625" style="73" bestFit="1" customWidth="1"/>
    <col min="13587" max="13587" width="9.5546875" style="73" bestFit="1" customWidth="1"/>
    <col min="13588" max="13825" width="9.109375" style="73"/>
    <col min="13826" max="13826" width="3" style="73" customWidth="1"/>
    <col min="13827" max="13827" width="12.44140625" style="73" customWidth="1"/>
    <col min="13828" max="13828" width="5" style="73" customWidth="1"/>
    <col min="13829" max="13829" width="12" style="73" customWidth="1"/>
    <col min="13830" max="13830" width="10.44140625" style="73" customWidth="1"/>
    <col min="13831" max="13831" width="10.44140625" style="73" bestFit="1" customWidth="1"/>
    <col min="13832" max="13832" width="9.44140625" style="73" bestFit="1" customWidth="1"/>
    <col min="13833" max="13833" width="12" style="73" customWidth="1"/>
    <col min="13834" max="13834" width="10" style="73" customWidth="1"/>
    <col min="13835" max="13835" width="12.44140625" style="73" customWidth="1"/>
    <col min="13836" max="13836" width="9.44140625" style="73" bestFit="1" customWidth="1"/>
    <col min="13837" max="13837" width="10.44140625" style="73" customWidth="1"/>
    <col min="13838" max="13838" width="11.44140625" style="73" customWidth="1"/>
    <col min="13839" max="13839" width="9.44140625" style="73" bestFit="1" customWidth="1"/>
    <col min="13840" max="13840" width="13.44140625" style="73" customWidth="1"/>
    <col min="13841" max="13842" width="9.44140625" style="73" bestFit="1" customWidth="1"/>
    <col min="13843" max="13843" width="9.5546875" style="73" bestFit="1" customWidth="1"/>
    <col min="13844" max="14081" width="9.109375" style="73"/>
    <col min="14082" max="14082" width="3" style="73" customWidth="1"/>
    <col min="14083" max="14083" width="12.44140625" style="73" customWidth="1"/>
    <col min="14084" max="14084" width="5" style="73" customWidth="1"/>
    <col min="14085" max="14085" width="12" style="73" customWidth="1"/>
    <col min="14086" max="14086" width="10.44140625" style="73" customWidth="1"/>
    <col min="14087" max="14087" width="10.44140625" style="73" bestFit="1" customWidth="1"/>
    <col min="14088" max="14088" width="9.44140625" style="73" bestFit="1" customWidth="1"/>
    <col min="14089" max="14089" width="12" style="73" customWidth="1"/>
    <col min="14090" max="14090" width="10" style="73" customWidth="1"/>
    <col min="14091" max="14091" width="12.44140625" style="73" customWidth="1"/>
    <col min="14092" max="14092" width="9.44140625" style="73" bestFit="1" customWidth="1"/>
    <col min="14093" max="14093" width="10.44140625" style="73" customWidth="1"/>
    <col min="14094" max="14094" width="11.44140625" style="73" customWidth="1"/>
    <col min="14095" max="14095" width="9.44140625" style="73" bestFit="1" customWidth="1"/>
    <col min="14096" max="14096" width="13.44140625" style="73" customWidth="1"/>
    <col min="14097" max="14098" width="9.44140625" style="73" bestFit="1" customWidth="1"/>
    <col min="14099" max="14099" width="9.5546875" style="73" bestFit="1" customWidth="1"/>
    <col min="14100" max="14337" width="9.109375" style="73"/>
    <col min="14338" max="14338" width="3" style="73" customWidth="1"/>
    <col min="14339" max="14339" width="12.44140625" style="73" customWidth="1"/>
    <col min="14340" max="14340" width="5" style="73" customWidth="1"/>
    <col min="14341" max="14341" width="12" style="73" customWidth="1"/>
    <col min="14342" max="14342" width="10.44140625" style="73" customWidth="1"/>
    <col min="14343" max="14343" width="10.44140625" style="73" bestFit="1" customWidth="1"/>
    <col min="14344" max="14344" width="9.44140625" style="73" bestFit="1" customWidth="1"/>
    <col min="14345" max="14345" width="12" style="73" customWidth="1"/>
    <col min="14346" max="14346" width="10" style="73" customWidth="1"/>
    <col min="14347" max="14347" width="12.44140625" style="73" customWidth="1"/>
    <col min="14348" max="14348" width="9.44140625" style="73" bestFit="1" customWidth="1"/>
    <col min="14349" max="14349" width="10.44140625" style="73" customWidth="1"/>
    <col min="14350" max="14350" width="11.44140625" style="73" customWidth="1"/>
    <col min="14351" max="14351" width="9.44140625" style="73" bestFit="1" customWidth="1"/>
    <col min="14352" max="14352" width="13.44140625" style="73" customWidth="1"/>
    <col min="14353" max="14354" width="9.44140625" style="73" bestFit="1" customWidth="1"/>
    <col min="14355" max="14355" width="9.5546875" style="73" bestFit="1" customWidth="1"/>
    <col min="14356" max="14593" width="9.109375" style="73"/>
    <col min="14594" max="14594" width="3" style="73" customWidth="1"/>
    <col min="14595" max="14595" width="12.44140625" style="73" customWidth="1"/>
    <col min="14596" max="14596" width="5" style="73" customWidth="1"/>
    <col min="14597" max="14597" width="12" style="73" customWidth="1"/>
    <col min="14598" max="14598" width="10.44140625" style="73" customWidth="1"/>
    <col min="14599" max="14599" width="10.44140625" style="73" bestFit="1" customWidth="1"/>
    <col min="14600" max="14600" width="9.44140625" style="73" bestFit="1" customWidth="1"/>
    <col min="14601" max="14601" width="12" style="73" customWidth="1"/>
    <col min="14602" max="14602" width="10" style="73" customWidth="1"/>
    <col min="14603" max="14603" width="12.44140625" style="73" customWidth="1"/>
    <col min="14604" max="14604" width="9.44140625" style="73" bestFit="1" customWidth="1"/>
    <col min="14605" max="14605" width="10.44140625" style="73" customWidth="1"/>
    <col min="14606" max="14606" width="11.44140625" style="73" customWidth="1"/>
    <col min="14607" max="14607" width="9.44140625" style="73" bestFit="1" customWidth="1"/>
    <col min="14608" max="14608" width="13.44140625" style="73" customWidth="1"/>
    <col min="14609" max="14610" width="9.44140625" style="73" bestFit="1" customWidth="1"/>
    <col min="14611" max="14611" width="9.5546875" style="73" bestFit="1" customWidth="1"/>
    <col min="14612" max="14849" width="9.109375" style="73"/>
    <col min="14850" max="14850" width="3" style="73" customWidth="1"/>
    <col min="14851" max="14851" width="12.44140625" style="73" customWidth="1"/>
    <col min="14852" max="14852" width="5" style="73" customWidth="1"/>
    <col min="14853" max="14853" width="12" style="73" customWidth="1"/>
    <col min="14854" max="14854" width="10.44140625" style="73" customWidth="1"/>
    <col min="14855" max="14855" width="10.44140625" style="73" bestFit="1" customWidth="1"/>
    <col min="14856" max="14856" width="9.44140625" style="73" bestFit="1" customWidth="1"/>
    <col min="14857" max="14857" width="12" style="73" customWidth="1"/>
    <col min="14858" max="14858" width="10" style="73" customWidth="1"/>
    <col min="14859" max="14859" width="12.44140625" style="73" customWidth="1"/>
    <col min="14860" max="14860" width="9.44140625" style="73" bestFit="1" customWidth="1"/>
    <col min="14861" max="14861" width="10.44140625" style="73" customWidth="1"/>
    <col min="14862" max="14862" width="11.44140625" style="73" customWidth="1"/>
    <col min="14863" max="14863" width="9.44140625" style="73" bestFit="1" customWidth="1"/>
    <col min="14864" max="14864" width="13.44140625" style="73" customWidth="1"/>
    <col min="14865" max="14866" width="9.44140625" style="73" bestFit="1" customWidth="1"/>
    <col min="14867" max="14867" width="9.5546875" style="73" bestFit="1" customWidth="1"/>
    <col min="14868" max="15105" width="9.109375" style="73"/>
    <col min="15106" max="15106" width="3" style="73" customWidth="1"/>
    <col min="15107" max="15107" width="12.44140625" style="73" customWidth="1"/>
    <col min="15108" max="15108" width="5" style="73" customWidth="1"/>
    <col min="15109" max="15109" width="12" style="73" customWidth="1"/>
    <col min="15110" max="15110" width="10.44140625" style="73" customWidth="1"/>
    <col min="15111" max="15111" width="10.44140625" style="73" bestFit="1" customWidth="1"/>
    <col min="15112" max="15112" width="9.44140625" style="73" bestFit="1" customWidth="1"/>
    <col min="15113" max="15113" width="12" style="73" customWidth="1"/>
    <col min="15114" max="15114" width="10" style="73" customWidth="1"/>
    <col min="15115" max="15115" width="12.44140625" style="73" customWidth="1"/>
    <col min="15116" max="15116" width="9.44140625" style="73" bestFit="1" customWidth="1"/>
    <col min="15117" max="15117" width="10.44140625" style="73" customWidth="1"/>
    <col min="15118" max="15118" width="11.44140625" style="73" customWidth="1"/>
    <col min="15119" max="15119" width="9.44140625" style="73" bestFit="1" customWidth="1"/>
    <col min="15120" max="15120" width="13.44140625" style="73" customWidth="1"/>
    <col min="15121" max="15122" width="9.44140625" style="73" bestFit="1" customWidth="1"/>
    <col min="15123" max="15123" width="9.5546875" style="73" bestFit="1" customWidth="1"/>
    <col min="15124" max="15361" width="9.109375" style="73"/>
    <col min="15362" max="15362" width="3" style="73" customWidth="1"/>
    <col min="15363" max="15363" width="12.44140625" style="73" customWidth="1"/>
    <col min="15364" max="15364" width="5" style="73" customWidth="1"/>
    <col min="15365" max="15365" width="12" style="73" customWidth="1"/>
    <col min="15366" max="15366" width="10.44140625" style="73" customWidth="1"/>
    <col min="15367" max="15367" width="10.44140625" style="73" bestFit="1" customWidth="1"/>
    <col min="15368" max="15368" width="9.44140625" style="73" bestFit="1" customWidth="1"/>
    <col min="15369" max="15369" width="12" style="73" customWidth="1"/>
    <col min="15370" max="15370" width="10" style="73" customWidth="1"/>
    <col min="15371" max="15371" width="12.44140625" style="73" customWidth="1"/>
    <col min="15372" max="15372" width="9.44140625" style="73" bestFit="1" customWidth="1"/>
    <col min="15373" max="15373" width="10.44140625" style="73" customWidth="1"/>
    <col min="15374" max="15374" width="11.44140625" style="73" customWidth="1"/>
    <col min="15375" max="15375" width="9.44140625" style="73" bestFit="1" customWidth="1"/>
    <col min="15376" max="15376" width="13.44140625" style="73" customWidth="1"/>
    <col min="15377" max="15378" width="9.44140625" style="73" bestFit="1" customWidth="1"/>
    <col min="15379" max="15379" width="9.5546875" style="73" bestFit="1" customWidth="1"/>
    <col min="15380" max="15617" width="9.109375" style="73"/>
    <col min="15618" max="15618" width="3" style="73" customWidth="1"/>
    <col min="15619" max="15619" width="12.44140625" style="73" customWidth="1"/>
    <col min="15620" max="15620" width="5" style="73" customWidth="1"/>
    <col min="15621" max="15621" width="12" style="73" customWidth="1"/>
    <col min="15622" max="15622" width="10.44140625" style="73" customWidth="1"/>
    <col min="15623" max="15623" width="10.44140625" style="73" bestFit="1" customWidth="1"/>
    <col min="15624" max="15624" width="9.44140625" style="73" bestFit="1" customWidth="1"/>
    <col min="15625" max="15625" width="12" style="73" customWidth="1"/>
    <col min="15626" max="15626" width="10" style="73" customWidth="1"/>
    <col min="15627" max="15627" width="12.44140625" style="73" customWidth="1"/>
    <col min="15628" max="15628" width="9.44140625" style="73" bestFit="1" customWidth="1"/>
    <col min="15629" max="15629" width="10.44140625" style="73" customWidth="1"/>
    <col min="15630" max="15630" width="11.44140625" style="73" customWidth="1"/>
    <col min="15631" max="15631" width="9.44140625" style="73" bestFit="1" customWidth="1"/>
    <col min="15632" max="15632" width="13.44140625" style="73" customWidth="1"/>
    <col min="15633" max="15634" width="9.44140625" style="73" bestFit="1" customWidth="1"/>
    <col min="15635" max="15635" width="9.5546875" style="73" bestFit="1" customWidth="1"/>
    <col min="15636" max="15873" width="9.109375" style="73"/>
    <col min="15874" max="15874" width="3" style="73" customWidth="1"/>
    <col min="15875" max="15875" width="12.44140625" style="73" customWidth="1"/>
    <col min="15876" max="15876" width="5" style="73" customWidth="1"/>
    <col min="15877" max="15877" width="12" style="73" customWidth="1"/>
    <col min="15878" max="15878" width="10.44140625" style="73" customWidth="1"/>
    <col min="15879" max="15879" width="10.44140625" style="73" bestFit="1" customWidth="1"/>
    <col min="15880" max="15880" width="9.44140625" style="73" bestFit="1" customWidth="1"/>
    <col min="15881" max="15881" width="12" style="73" customWidth="1"/>
    <col min="15882" max="15882" width="10" style="73" customWidth="1"/>
    <col min="15883" max="15883" width="12.44140625" style="73" customWidth="1"/>
    <col min="15884" max="15884" width="9.44140625" style="73" bestFit="1" customWidth="1"/>
    <col min="15885" max="15885" width="10.44140625" style="73" customWidth="1"/>
    <col min="15886" max="15886" width="11.44140625" style="73" customWidth="1"/>
    <col min="15887" max="15887" width="9.44140625" style="73" bestFit="1" customWidth="1"/>
    <col min="15888" max="15888" width="13.44140625" style="73" customWidth="1"/>
    <col min="15889" max="15890" width="9.44140625" style="73" bestFit="1" customWidth="1"/>
    <col min="15891" max="15891" width="9.5546875" style="73" bestFit="1" customWidth="1"/>
    <col min="15892" max="16129" width="9.109375" style="73"/>
    <col min="16130" max="16130" width="3" style="73" customWidth="1"/>
    <col min="16131" max="16131" width="12.44140625" style="73" customWidth="1"/>
    <col min="16132" max="16132" width="5" style="73" customWidth="1"/>
    <col min="16133" max="16133" width="12" style="73" customWidth="1"/>
    <col min="16134" max="16134" width="10.44140625" style="73" customWidth="1"/>
    <col min="16135" max="16135" width="10.44140625" style="73" bestFit="1" customWidth="1"/>
    <col min="16136" max="16136" width="9.44140625" style="73" bestFit="1" customWidth="1"/>
    <col min="16137" max="16137" width="12" style="73" customWidth="1"/>
    <col min="16138" max="16138" width="10" style="73" customWidth="1"/>
    <col min="16139" max="16139" width="12.44140625" style="73" customWidth="1"/>
    <col min="16140" max="16140" width="9.44140625" style="73" bestFit="1" customWidth="1"/>
    <col min="16141" max="16141" width="10.44140625" style="73" customWidth="1"/>
    <col min="16142" max="16142" width="11.44140625" style="73" customWidth="1"/>
    <col min="16143" max="16143" width="9.44140625" style="73" bestFit="1" customWidth="1"/>
    <col min="16144" max="16144" width="13.44140625" style="73" customWidth="1"/>
    <col min="16145" max="16146" width="9.44140625" style="73" bestFit="1" customWidth="1"/>
    <col min="16147" max="16147" width="9.5546875" style="73" bestFit="1" customWidth="1"/>
    <col min="16148" max="16384" width="9.109375" style="73"/>
  </cols>
  <sheetData>
    <row r="1" spans="2:19" x14ac:dyDescent="0.3">
      <c r="B1" s="71"/>
      <c r="C1" s="71"/>
      <c r="D1" s="71"/>
      <c r="E1" s="71"/>
      <c r="F1" s="71"/>
      <c r="G1" s="71"/>
      <c r="H1" s="71"/>
      <c r="I1" s="72"/>
      <c r="J1" s="71"/>
      <c r="K1" s="71"/>
      <c r="L1" s="71"/>
      <c r="M1" s="71"/>
      <c r="N1" s="71"/>
      <c r="O1" s="71"/>
      <c r="P1" s="71"/>
      <c r="Q1" s="71"/>
      <c r="R1" s="71"/>
      <c r="S1" s="71"/>
    </row>
    <row r="2" spans="2:19" x14ac:dyDescent="0.3">
      <c r="B2" s="71"/>
      <c r="C2" s="71"/>
      <c r="D2" s="71"/>
      <c r="E2" s="71"/>
      <c r="F2" s="71"/>
      <c r="G2" s="71"/>
      <c r="H2" s="71"/>
      <c r="I2" s="71"/>
      <c r="J2" s="71"/>
      <c r="K2" s="71"/>
      <c r="L2" s="71"/>
      <c r="M2" s="71"/>
      <c r="N2" s="71"/>
      <c r="O2" s="71"/>
      <c r="P2" s="71"/>
      <c r="Q2" s="71"/>
      <c r="R2" s="71"/>
      <c r="S2" s="71"/>
    </row>
    <row r="3" spans="2:19" x14ac:dyDescent="0.3">
      <c r="B3" s="71"/>
      <c r="C3" s="71"/>
      <c r="D3" s="71"/>
      <c r="E3" s="71"/>
      <c r="F3" s="71"/>
      <c r="G3" s="71"/>
      <c r="H3" s="71"/>
      <c r="I3" s="71"/>
      <c r="J3" s="71"/>
      <c r="K3" s="71"/>
      <c r="L3" s="71"/>
      <c r="M3" s="71"/>
      <c r="N3" s="71"/>
      <c r="O3" s="71"/>
      <c r="P3" s="71"/>
      <c r="Q3" s="71"/>
      <c r="R3" s="71"/>
      <c r="S3" s="71"/>
    </row>
    <row r="4" spans="2:19" x14ac:dyDescent="0.3">
      <c r="B4" s="71"/>
      <c r="C4" s="71"/>
      <c r="D4" s="71"/>
      <c r="E4" s="71"/>
      <c r="F4" s="71"/>
      <c r="G4" s="71"/>
      <c r="H4" s="71"/>
      <c r="I4" s="71"/>
      <c r="J4" s="71"/>
      <c r="K4" s="71"/>
      <c r="L4" s="71"/>
      <c r="M4" s="71"/>
      <c r="N4" s="71"/>
      <c r="O4" s="71"/>
      <c r="P4" s="71"/>
      <c r="Q4" s="71"/>
      <c r="R4" s="71"/>
      <c r="S4" s="71"/>
    </row>
    <row r="5" spans="2:19" x14ac:dyDescent="0.3">
      <c r="B5" s="71"/>
      <c r="C5" s="71"/>
      <c r="D5" s="71"/>
      <c r="E5" s="71"/>
      <c r="F5" s="71"/>
      <c r="G5" s="71"/>
      <c r="H5" s="71"/>
      <c r="I5" s="71"/>
      <c r="J5" s="71"/>
      <c r="K5" s="71"/>
      <c r="L5" s="71"/>
      <c r="M5" s="71"/>
      <c r="N5" s="71"/>
      <c r="O5" s="71"/>
      <c r="P5" s="71"/>
      <c r="Q5" s="71"/>
      <c r="R5" s="71"/>
      <c r="S5" s="71"/>
    </row>
    <row r="6" spans="2:19" x14ac:dyDescent="0.3">
      <c r="B6" s="71"/>
      <c r="C6" s="71"/>
      <c r="D6" s="71"/>
      <c r="E6" s="71"/>
      <c r="F6" s="71"/>
      <c r="G6" s="71"/>
      <c r="H6" s="71"/>
      <c r="I6" s="71"/>
      <c r="J6" s="71"/>
      <c r="K6" s="71"/>
      <c r="L6" s="71"/>
      <c r="M6" s="71"/>
      <c r="N6" s="71"/>
      <c r="O6" s="71"/>
      <c r="P6" s="71"/>
      <c r="Q6" s="71"/>
      <c r="R6" s="71"/>
      <c r="S6" s="71"/>
    </row>
    <row r="7" spans="2:19" x14ac:dyDescent="0.3">
      <c r="B7" s="71"/>
      <c r="C7" s="71"/>
      <c r="D7" s="71"/>
      <c r="E7" s="71"/>
      <c r="F7" s="71"/>
      <c r="G7" s="71"/>
      <c r="H7" s="71"/>
      <c r="I7" s="71"/>
      <c r="J7" s="71"/>
      <c r="K7" s="71"/>
      <c r="L7" s="71"/>
      <c r="M7" s="71"/>
      <c r="N7" s="71"/>
      <c r="O7" s="71"/>
      <c r="P7" s="71"/>
      <c r="Q7" s="71"/>
      <c r="R7" s="71"/>
      <c r="S7" s="71"/>
    </row>
    <row r="8" spans="2:19" x14ac:dyDescent="0.3">
      <c r="B8" s="74" t="s">
        <v>1</v>
      </c>
      <c r="C8" s="75"/>
      <c r="D8" s="76">
        <f>'group input'!C3</f>
        <v>0</v>
      </c>
      <c r="E8" s="76"/>
      <c r="F8" s="76"/>
      <c r="G8" s="76"/>
      <c r="H8" s="76"/>
      <c r="I8" s="77"/>
      <c r="K8" s="71"/>
      <c r="L8" s="71"/>
      <c r="M8" s="71"/>
      <c r="N8" s="71"/>
      <c r="O8" s="78"/>
      <c r="P8" s="71"/>
      <c r="Q8" s="71"/>
      <c r="R8" s="71"/>
      <c r="S8" s="71"/>
    </row>
    <row r="9" spans="2:19" ht="14.4" customHeight="1" x14ac:dyDescent="0.3">
      <c r="B9" s="74" t="s">
        <v>2</v>
      </c>
      <c r="C9" s="75"/>
      <c r="D9" s="76">
        <f>'group input'!C4</f>
        <v>0</v>
      </c>
      <c r="E9" s="76"/>
      <c r="F9" s="76"/>
      <c r="G9" s="76"/>
      <c r="H9" s="76"/>
      <c r="I9" s="77"/>
      <c r="K9" s="71"/>
      <c r="L9" s="71"/>
      <c r="M9" s="71"/>
      <c r="N9" s="71"/>
      <c r="O9" s="71"/>
      <c r="P9" s="71"/>
      <c r="Q9" s="71"/>
      <c r="R9" s="71"/>
      <c r="S9" s="71"/>
    </row>
    <row r="10" spans="2:19" x14ac:dyDescent="0.3">
      <c r="B10" s="74" t="s">
        <v>3</v>
      </c>
      <c r="C10" s="75"/>
      <c r="D10" s="76">
        <f>'group input'!C5</f>
        <v>0</v>
      </c>
      <c r="E10" s="79"/>
      <c r="F10" s="79"/>
      <c r="G10" s="79"/>
      <c r="H10" s="79"/>
      <c r="I10" s="80"/>
      <c r="K10" s="71"/>
      <c r="L10" s="71"/>
      <c r="M10" s="71"/>
      <c r="N10" s="71"/>
      <c r="O10" s="71"/>
      <c r="P10" s="71"/>
      <c r="Q10" s="71"/>
      <c r="R10" s="71"/>
      <c r="S10" s="71"/>
    </row>
    <row r="11" spans="2:19" x14ac:dyDescent="0.3">
      <c r="B11" s="74" t="s">
        <v>4</v>
      </c>
      <c r="C11" s="75"/>
      <c r="D11" s="76">
        <f>'group input'!C6</f>
        <v>0</v>
      </c>
      <c r="E11" s="79"/>
      <c r="F11" s="79"/>
      <c r="G11" s="79"/>
      <c r="H11" s="79"/>
      <c r="I11" s="80"/>
      <c r="K11" s="71"/>
      <c r="L11" s="71"/>
      <c r="M11" s="71"/>
      <c r="N11" s="71"/>
      <c r="O11" s="71"/>
      <c r="P11" s="71"/>
      <c r="Q11" s="71"/>
      <c r="R11" s="71"/>
      <c r="S11" s="71"/>
    </row>
    <row r="12" spans="2:19" x14ac:dyDescent="0.3">
      <c r="B12" s="74" t="s">
        <v>48</v>
      </c>
      <c r="C12" s="75"/>
      <c r="D12" s="76">
        <f>'group input'!C7</f>
        <v>0</v>
      </c>
      <c r="E12" s="79"/>
      <c r="F12" s="79"/>
      <c r="G12" s="79"/>
      <c r="H12" s="79"/>
      <c r="I12" s="80"/>
      <c r="K12" s="71"/>
      <c r="L12" s="71"/>
      <c r="M12" s="71"/>
      <c r="N12" s="71"/>
      <c r="O12" s="71"/>
      <c r="P12" s="71"/>
      <c r="Q12" s="71"/>
      <c r="R12" s="71"/>
      <c r="S12" s="71"/>
    </row>
    <row r="13" spans="2:19" x14ac:dyDescent="0.3">
      <c r="B13" s="74" t="s">
        <v>6</v>
      </c>
      <c r="C13" s="75"/>
      <c r="D13" s="76">
        <f>'group input'!C8</f>
        <v>0</v>
      </c>
      <c r="E13" s="79"/>
      <c r="F13" s="79"/>
      <c r="G13" s="79"/>
      <c r="H13" s="79"/>
      <c r="I13" s="80"/>
      <c r="K13" s="71"/>
      <c r="L13" s="71"/>
      <c r="M13" s="71"/>
      <c r="N13" s="71"/>
      <c r="O13" s="71"/>
      <c r="P13" s="71"/>
      <c r="Q13" s="71"/>
      <c r="R13" s="71"/>
      <c r="S13" s="71"/>
    </row>
    <row r="14" spans="2:19" x14ac:dyDescent="0.3">
      <c r="B14" s="81" t="s">
        <v>7</v>
      </c>
      <c r="C14" s="82"/>
      <c r="D14" s="83">
        <f>'group input'!C9</f>
        <v>0</v>
      </c>
      <c r="E14" s="84"/>
      <c r="F14" s="84"/>
      <c r="G14" s="84"/>
      <c r="H14" s="84"/>
      <c r="I14" s="85"/>
      <c r="K14" s="71"/>
      <c r="L14" s="71"/>
      <c r="M14" s="71"/>
      <c r="N14" s="71"/>
      <c r="O14" s="71"/>
      <c r="P14" s="71"/>
      <c r="Q14" s="71"/>
      <c r="R14" s="71"/>
      <c r="S14" s="71"/>
    </row>
    <row r="15" spans="2:19" x14ac:dyDescent="0.3">
      <c r="B15" s="71"/>
      <c r="C15" s="71"/>
      <c r="D15" s="71"/>
      <c r="E15" s="71"/>
      <c r="F15" s="71"/>
      <c r="G15" s="71"/>
      <c r="H15" s="71"/>
      <c r="I15" s="71"/>
      <c r="J15" s="71"/>
      <c r="K15" s="71"/>
      <c r="L15" s="71"/>
      <c r="M15" s="71"/>
      <c r="N15" s="71"/>
      <c r="O15" s="71"/>
      <c r="P15" s="71"/>
      <c r="Q15" s="71"/>
      <c r="R15" s="71"/>
      <c r="S15" s="71"/>
    </row>
    <row r="16" spans="2:19" x14ac:dyDescent="0.3">
      <c r="B16" s="122" t="s">
        <v>49</v>
      </c>
      <c r="C16" s="301"/>
      <c r="D16" s="122"/>
      <c r="E16" s="122"/>
      <c r="F16" s="122"/>
      <c r="G16" s="122"/>
      <c r="H16" s="86"/>
      <c r="I16" s="86"/>
      <c r="J16" s="86"/>
      <c r="K16" s="86"/>
      <c r="L16" s="86"/>
      <c r="M16" s="86"/>
      <c r="N16" s="86"/>
      <c r="O16" s="86"/>
      <c r="P16" s="86"/>
      <c r="Q16" s="86"/>
      <c r="R16" s="86"/>
      <c r="S16" s="86"/>
    </row>
    <row r="17" spans="2:19" x14ac:dyDescent="0.3">
      <c r="B17" s="71"/>
      <c r="C17" s="71"/>
      <c r="D17" s="71"/>
      <c r="E17" s="71"/>
      <c r="F17" s="71"/>
      <c r="G17" s="71"/>
      <c r="H17" s="71"/>
      <c r="I17" s="71"/>
      <c r="J17" s="71"/>
      <c r="K17" s="71"/>
      <c r="L17" s="71"/>
      <c r="M17" s="71"/>
      <c r="N17" s="71"/>
      <c r="O17" s="71"/>
      <c r="P17" s="71"/>
      <c r="Q17" s="71"/>
      <c r="R17" s="71"/>
      <c r="S17" s="71"/>
    </row>
    <row r="18" spans="2:19" x14ac:dyDescent="0.3">
      <c r="B18" s="295" t="s">
        <v>50</v>
      </c>
      <c r="C18" s="296"/>
      <c r="D18" s="298" t="s">
        <v>51</v>
      </c>
      <c r="E18" s="299"/>
      <c r="F18" s="297"/>
      <c r="G18" s="295" t="s">
        <v>52</v>
      </c>
      <c r="H18" s="297"/>
      <c r="I18" s="297"/>
      <c r="J18" s="296"/>
      <c r="K18" s="298" t="s">
        <v>53</v>
      </c>
      <c r="L18" s="299"/>
      <c r="M18" s="71"/>
      <c r="N18" s="71"/>
      <c r="O18" s="71"/>
      <c r="P18" s="71"/>
      <c r="Q18" s="71"/>
      <c r="R18" s="71"/>
    </row>
    <row r="19" spans="2:19" x14ac:dyDescent="0.3">
      <c r="B19" s="245" t="s">
        <v>54</v>
      </c>
      <c r="C19" s="300"/>
      <c r="D19" s="90" t="str">
        <f>'group input'!C16</f>
        <v>None</v>
      </c>
      <c r="E19" s="89"/>
      <c r="F19" s="88"/>
      <c r="G19" s="390">
        <f>IF(D19&lt;&gt;"None",VLOOKUP(D19,life_options2,2,FALSE),0)</f>
        <v>0</v>
      </c>
      <c r="H19" s="391"/>
      <c r="I19" s="391"/>
      <c r="J19" s="392"/>
      <c r="K19" s="386">
        <f>F140</f>
        <v>0</v>
      </c>
      <c r="L19" s="387"/>
      <c r="M19" s="71"/>
      <c r="N19" s="71"/>
      <c r="O19" s="71"/>
      <c r="P19" s="71"/>
      <c r="Q19" s="71"/>
      <c r="R19" s="71"/>
    </row>
    <row r="20" spans="2:19" x14ac:dyDescent="0.3">
      <c r="B20" s="245" t="s">
        <v>55</v>
      </c>
      <c r="C20" s="300"/>
      <c r="D20" s="90" t="str">
        <f>D19</f>
        <v>None</v>
      </c>
      <c r="E20" s="89"/>
      <c r="F20" s="88"/>
      <c r="G20" s="302">
        <f>G19</f>
        <v>0</v>
      </c>
      <c r="H20" s="76"/>
      <c r="I20" s="76"/>
      <c r="J20" s="77"/>
      <c r="K20" s="386">
        <f>F141</f>
        <v>0</v>
      </c>
      <c r="L20" s="387"/>
      <c r="M20" s="71"/>
      <c r="N20" s="71"/>
      <c r="O20" s="71"/>
      <c r="P20" s="71"/>
      <c r="Q20" s="71"/>
      <c r="R20" s="71"/>
    </row>
    <row r="21" spans="2:19" x14ac:dyDescent="0.3">
      <c r="B21" s="245" t="s">
        <v>21</v>
      </c>
      <c r="C21" s="300"/>
      <c r="D21" s="90" t="str">
        <f>'group input'!C28</f>
        <v>No</v>
      </c>
      <c r="E21" s="89"/>
      <c r="F21" s="88"/>
      <c r="G21" s="302" t="str">
        <f>IF(D21="Yes", 'summary lookup and rates'!D11," ")</f>
        <v xml:space="preserve"> </v>
      </c>
      <c r="H21" s="76"/>
      <c r="I21" s="76"/>
      <c r="J21" s="77"/>
      <c r="K21" s="386">
        <f>H204</f>
        <v>0</v>
      </c>
      <c r="L21" s="387"/>
      <c r="M21" s="71"/>
      <c r="N21" s="71"/>
      <c r="O21" s="71"/>
      <c r="P21" s="71"/>
      <c r="Q21" s="71"/>
      <c r="R21" s="71"/>
    </row>
    <row r="22" spans="2:19" x14ac:dyDescent="0.3">
      <c r="B22" s="245" t="s">
        <v>25</v>
      </c>
      <c r="C22" s="300"/>
      <c r="D22" s="90" t="str">
        <f>'group input'!C33</f>
        <v>None</v>
      </c>
      <c r="E22" s="89"/>
      <c r="F22" s="88"/>
      <c r="G22" s="303">
        <f>IF(D22&lt;&gt;"None",VLOOKUP(D22,std_options2,2,FALSE),0)</f>
        <v>0</v>
      </c>
      <c r="H22" s="75"/>
      <c r="I22" s="75"/>
      <c r="J22" s="300"/>
      <c r="K22" s="386">
        <f>L264</f>
        <v>0</v>
      </c>
      <c r="L22" s="387"/>
      <c r="M22" s="71"/>
      <c r="N22" s="71"/>
      <c r="O22" s="71"/>
      <c r="P22" s="71"/>
      <c r="Q22" s="71"/>
      <c r="R22" s="71"/>
    </row>
    <row r="23" spans="2:19" x14ac:dyDescent="0.3">
      <c r="B23" s="245" t="s">
        <v>34</v>
      </c>
      <c r="C23" s="300"/>
      <c r="D23" s="90" t="str">
        <f>'group input'!C44</f>
        <v>None</v>
      </c>
      <c r="E23" s="89"/>
      <c r="F23" s="88"/>
      <c r="G23" s="91">
        <f>IF(D23&lt;&gt;"None",VLOOKUP(D23,ltd_options2,2,FALSE),0)</f>
        <v>0</v>
      </c>
      <c r="H23" s="88"/>
      <c r="I23" s="88"/>
      <c r="J23" s="89"/>
      <c r="K23" s="386">
        <f>L322</f>
        <v>0</v>
      </c>
      <c r="L23" s="387"/>
      <c r="M23" s="71"/>
      <c r="N23" s="71"/>
      <c r="O23" s="71"/>
      <c r="P23" s="71"/>
      <c r="Q23" s="71"/>
      <c r="R23" s="71"/>
    </row>
    <row r="24" spans="2:19" x14ac:dyDescent="0.3">
      <c r="B24" s="245" t="s">
        <v>56</v>
      </c>
      <c r="C24" s="300"/>
      <c r="D24" s="90" t="str">
        <f>'group input'!C52</f>
        <v>None</v>
      </c>
      <c r="E24" s="89"/>
      <c r="F24" s="88"/>
      <c r="G24" s="303">
        <f>IF(D24&lt;&gt;"None",VLOOKUP(D24,vol_std_options,2,FALSE),0)</f>
        <v>0</v>
      </c>
      <c r="H24" s="75"/>
      <c r="I24" s="75"/>
      <c r="J24" s="300"/>
      <c r="K24" s="386">
        <f>L385</f>
        <v>0</v>
      </c>
      <c r="L24" s="387"/>
      <c r="M24" s="71"/>
      <c r="N24" s="71"/>
      <c r="O24" s="71"/>
      <c r="P24" s="71"/>
      <c r="Q24" s="71"/>
      <c r="R24" s="71"/>
    </row>
    <row r="25" spans="2:19" x14ac:dyDescent="0.3">
      <c r="B25" s="245" t="s">
        <v>57</v>
      </c>
      <c r="C25" s="300"/>
      <c r="D25" s="90" t="str">
        <f>'group input'!C59</f>
        <v>None</v>
      </c>
      <c r="E25" s="89"/>
      <c r="F25" s="88"/>
      <c r="G25" s="303">
        <f>IF(D25&lt;&gt;"None",VLOOKUP(D25,vol_ltd_options,2,FALSE),0)</f>
        <v>0</v>
      </c>
      <c r="H25" s="75"/>
      <c r="I25" s="75"/>
      <c r="J25" s="300"/>
      <c r="K25" s="386">
        <f>L443</f>
        <v>0</v>
      </c>
      <c r="L25" s="387"/>
      <c r="M25" s="71"/>
      <c r="N25" s="71"/>
      <c r="O25" s="71"/>
      <c r="P25" s="71"/>
      <c r="Q25" s="71"/>
      <c r="R25" s="71"/>
    </row>
    <row r="26" spans="2:19" x14ac:dyDescent="0.3">
      <c r="B26" s="71"/>
      <c r="C26" s="71"/>
      <c r="D26" s="71"/>
      <c r="E26" s="71"/>
      <c r="F26" s="71"/>
      <c r="G26" s="71"/>
      <c r="H26" s="71"/>
      <c r="I26" s="304" t="s">
        <v>58</v>
      </c>
      <c r="J26" s="305"/>
      <c r="K26" s="388">
        <f>SUM(K19:L25)</f>
        <v>0</v>
      </c>
      <c r="L26" s="389"/>
      <c r="M26" s="71"/>
      <c r="N26" s="71"/>
      <c r="O26" s="71"/>
      <c r="P26" s="71"/>
      <c r="Q26" s="71"/>
      <c r="R26" s="71"/>
    </row>
    <row r="27" spans="2:19" x14ac:dyDescent="0.3">
      <c r="B27" s="71"/>
      <c r="C27" s="71"/>
      <c r="D27" s="71"/>
      <c r="E27" s="71"/>
      <c r="F27" s="71"/>
      <c r="G27" s="71"/>
      <c r="H27" s="71"/>
      <c r="I27" s="304" t="s">
        <v>59</v>
      </c>
      <c r="J27" s="305"/>
      <c r="K27" s="393">
        <v>7.5</v>
      </c>
      <c r="L27" s="394"/>
      <c r="M27" s="71"/>
      <c r="N27" s="71"/>
      <c r="O27" s="71"/>
      <c r="P27" s="71"/>
      <c r="Q27" s="71"/>
      <c r="R27" s="71"/>
    </row>
    <row r="28" spans="2:19" x14ac:dyDescent="0.3">
      <c r="B28" s="71"/>
      <c r="C28" s="71"/>
      <c r="D28" s="71"/>
      <c r="E28" s="71"/>
      <c r="F28" s="71"/>
      <c r="G28" s="71"/>
      <c r="H28" s="71"/>
      <c r="I28" s="306" t="s">
        <v>60</v>
      </c>
      <c r="J28" s="307"/>
      <c r="K28" s="388">
        <f>SUM(K26:L27)</f>
        <v>7.5</v>
      </c>
      <c r="L28" s="389">
        <f>SUM(K26:L27)</f>
        <v>7.5</v>
      </c>
      <c r="M28" s="71"/>
      <c r="N28" s="71"/>
      <c r="O28" s="71"/>
      <c r="P28" s="71"/>
      <c r="Q28" s="71"/>
      <c r="R28" s="71"/>
    </row>
    <row r="29" spans="2:19" ht="15" thickBot="1" x14ac:dyDescent="0.35">
      <c r="B29" s="169" t="s">
        <v>61</v>
      </c>
      <c r="C29" s="170"/>
      <c r="D29" s="172">
        <f>'group input'!D23</f>
        <v>0</v>
      </c>
      <c r="E29" s="71"/>
      <c r="F29" s="71"/>
      <c r="G29" s="71"/>
      <c r="H29" s="71"/>
      <c r="I29" s="71"/>
      <c r="J29" s="93"/>
      <c r="K29" s="94"/>
      <c r="L29" s="94"/>
      <c r="M29" s="71"/>
      <c r="N29" s="71"/>
      <c r="O29" s="71"/>
      <c r="P29" s="71"/>
      <c r="Q29" s="71"/>
      <c r="R29" s="71"/>
    </row>
    <row r="30" spans="2:19" x14ac:dyDescent="0.3">
      <c r="B30" s="71"/>
      <c r="C30" s="71"/>
      <c r="D30" s="71"/>
      <c r="E30" s="71"/>
      <c r="F30" s="71"/>
      <c r="G30" s="71"/>
      <c r="H30" s="71"/>
      <c r="I30" s="71"/>
      <c r="J30" s="71"/>
      <c r="K30" s="93"/>
      <c r="L30" s="94"/>
      <c r="M30" s="94"/>
      <c r="N30" s="71"/>
      <c r="O30" s="71"/>
      <c r="P30" s="71"/>
      <c r="Q30" s="71"/>
      <c r="R30" s="71"/>
      <c r="S30" s="71"/>
    </row>
    <row r="31" spans="2:19" x14ac:dyDescent="0.3">
      <c r="B31" s="71"/>
      <c r="C31" s="87"/>
      <c r="D31" s="71"/>
      <c r="E31" s="71"/>
      <c r="F31" s="71"/>
      <c r="G31" s="71"/>
      <c r="H31" s="71"/>
      <c r="I31" s="71"/>
      <c r="J31" s="71"/>
      <c r="K31" s="71"/>
      <c r="L31" s="71"/>
      <c r="M31" s="71"/>
      <c r="N31" s="71"/>
      <c r="O31" s="71"/>
      <c r="P31" s="71"/>
      <c r="Q31" s="71"/>
      <c r="R31" s="71"/>
      <c r="S31" s="71"/>
    </row>
    <row r="32" spans="2:19" x14ac:dyDescent="0.3">
      <c r="B32" s="122" t="s">
        <v>62</v>
      </c>
      <c r="C32" s="123"/>
      <c r="D32" s="123"/>
      <c r="E32" s="123"/>
      <c r="F32" s="95"/>
      <c r="G32" s="95"/>
      <c r="H32" s="95"/>
      <c r="I32" s="95"/>
      <c r="J32" s="95"/>
      <c r="K32" s="95"/>
      <c r="L32" s="95"/>
      <c r="M32" s="86"/>
      <c r="N32" s="86"/>
      <c r="O32" s="86"/>
      <c r="P32" s="86"/>
      <c r="Q32" s="86"/>
      <c r="R32" s="86"/>
    </row>
    <row r="33" spans="2:18" x14ac:dyDescent="0.3">
      <c r="B33" s="87"/>
      <c r="C33" s="71"/>
      <c r="D33" s="71"/>
      <c r="E33" s="71"/>
      <c r="F33" s="71"/>
      <c r="G33" s="71"/>
      <c r="H33" s="71"/>
      <c r="I33" s="71"/>
      <c r="J33" s="71"/>
      <c r="K33" s="71"/>
      <c r="L33" s="71"/>
      <c r="M33" s="71"/>
      <c r="N33" s="71"/>
      <c r="O33" s="71"/>
      <c r="P33" s="71"/>
      <c r="Q33" s="71"/>
      <c r="R33" s="71"/>
    </row>
    <row r="34" spans="2:18" x14ac:dyDescent="0.3">
      <c r="B34" s="96" t="s">
        <v>124</v>
      </c>
      <c r="C34" s="71"/>
      <c r="D34" s="71"/>
      <c r="E34" s="71"/>
      <c r="F34" s="71"/>
      <c r="G34" s="71"/>
      <c r="H34" s="71"/>
      <c r="I34" s="71"/>
      <c r="J34" s="71"/>
      <c r="K34" s="71"/>
      <c r="L34" s="71"/>
      <c r="M34" s="71"/>
      <c r="N34" s="71"/>
      <c r="O34" s="71"/>
      <c r="P34" s="71"/>
      <c r="Q34" s="71"/>
      <c r="R34" s="71"/>
    </row>
    <row r="35" spans="2:18" x14ac:dyDescent="0.3">
      <c r="B35" s="97" t="s">
        <v>64</v>
      </c>
      <c r="C35" s="71"/>
      <c r="D35" s="71"/>
      <c r="E35" s="71"/>
      <c r="F35" s="71"/>
      <c r="G35" s="71"/>
      <c r="H35" s="71"/>
      <c r="I35" s="71"/>
      <c r="J35" s="71"/>
      <c r="K35" s="71"/>
      <c r="L35" s="71"/>
      <c r="M35" s="71"/>
      <c r="N35" s="71"/>
      <c r="O35" s="71"/>
      <c r="P35" s="71"/>
      <c r="Q35" s="71"/>
      <c r="R35" s="71"/>
    </row>
    <row r="36" spans="2:18" x14ac:dyDescent="0.3">
      <c r="B36" s="97" t="s">
        <v>125</v>
      </c>
      <c r="D36" s="98"/>
      <c r="E36" s="98"/>
      <c r="F36" s="99"/>
      <c r="G36" s="99"/>
      <c r="H36" s="71"/>
      <c r="I36" s="71"/>
      <c r="J36" s="71"/>
      <c r="K36" s="71"/>
      <c r="L36" s="71"/>
      <c r="M36" s="71"/>
      <c r="N36" s="71"/>
      <c r="O36" s="71"/>
      <c r="P36" s="71"/>
      <c r="Q36" s="71"/>
      <c r="R36" s="71"/>
    </row>
    <row r="37" spans="2:18" x14ac:dyDescent="0.3">
      <c r="B37" s="97" t="s">
        <v>68</v>
      </c>
      <c r="D37" s="98"/>
      <c r="E37" s="98"/>
      <c r="F37" s="99"/>
      <c r="G37" s="99"/>
      <c r="H37" s="71"/>
      <c r="I37" s="71"/>
      <c r="J37" s="71"/>
      <c r="K37" s="71"/>
      <c r="L37" s="71"/>
      <c r="M37" s="71"/>
      <c r="N37" s="71"/>
      <c r="O37" s="71"/>
      <c r="P37" s="71"/>
      <c r="Q37" s="71"/>
      <c r="R37" s="71"/>
    </row>
    <row r="38" spans="2:18" x14ac:dyDescent="0.3">
      <c r="B38" s="97" t="s">
        <v>126</v>
      </c>
      <c r="D38" s="98"/>
      <c r="E38" s="98"/>
      <c r="F38" s="99"/>
      <c r="G38" s="99"/>
      <c r="H38" s="71"/>
      <c r="I38" s="71"/>
      <c r="J38" s="71"/>
      <c r="K38" s="71"/>
      <c r="L38" s="71"/>
      <c r="M38" s="71"/>
      <c r="N38" s="71"/>
      <c r="O38" s="71"/>
      <c r="P38" s="71"/>
      <c r="Q38" s="71"/>
      <c r="R38" s="71"/>
    </row>
    <row r="39" spans="2:18" x14ac:dyDescent="0.3">
      <c r="B39" s="96" t="s">
        <v>72</v>
      </c>
      <c r="C39" s="71"/>
      <c r="D39" s="71"/>
      <c r="E39" s="71"/>
      <c r="F39" s="71"/>
      <c r="G39" s="71"/>
      <c r="H39" s="71"/>
      <c r="I39" s="71"/>
      <c r="J39" s="92"/>
      <c r="K39" s="92"/>
      <c r="L39" s="92"/>
      <c r="M39" s="71"/>
      <c r="N39" s="71"/>
      <c r="O39" s="71"/>
      <c r="P39" s="71"/>
      <c r="Q39" s="71"/>
      <c r="R39" s="71"/>
    </row>
    <row r="40" spans="2:18" x14ac:dyDescent="0.3">
      <c r="B40" s="97" t="s">
        <v>74</v>
      </c>
      <c r="C40" s="71"/>
      <c r="D40" s="71"/>
      <c r="E40" s="71"/>
      <c r="F40" s="71"/>
      <c r="G40" s="71"/>
      <c r="H40" s="71"/>
      <c r="I40" s="71"/>
      <c r="J40" s="92"/>
      <c r="K40" s="92"/>
      <c r="L40" s="92"/>
      <c r="M40" s="71"/>
      <c r="N40" s="71"/>
      <c r="O40" s="71"/>
      <c r="P40" s="71"/>
      <c r="Q40" s="71"/>
      <c r="R40" s="71"/>
    </row>
    <row r="41" spans="2:18" x14ac:dyDescent="0.3">
      <c r="B41" s="96" t="s">
        <v>76</v>
      </c>
      <c r="C41" s="71"/>
      <c r="D41" s="71"/>
      <c r="E41" s="71"/>
      <c r="F41" s="71"/>
      <c r="G41" s="71"/>
      <c r="H41" s="71"/>
      <c r="I41" s="71"/>
      <c r="J41" s="71"/>
      <c r="K41" s="71"/>
      <c r="L41" s="71"/>
      <c r="M41" s="71"/>
      <c r="N41" s="71"/>
      <c r="O41" s="71"/>
      <c r="P41" s="71"/>
      <c r="Q41" s="71"/>
      <c r="R41" s="71"/>
    </row>
    <row r="42" spans="2:18" x14ac:dyDescent="0.3">
      <c r="B42" s="97" t="s">
        <v>78</v>
      </c>
      <c r="C42" s="71"/>
      <c r="D42" s="71"/>
      <c r="E42" s="71"/>
      <c r="F42" s="71"/>
      <c r="G42" s="71"/>
      <c r="H42" s="71"/>
      <c r="I42" s="71"/>
      <c r="J42" s="71"/>
      <c r="K42" s="71"/>
      <c r="L42" s="71"/>
      <c r="M42" s="71"/>
      <c r="N42" s="71"/>
      <c r="O42" s="71"/>
      <c r="P42" s="71"/>
      <c r="Q42" s="71"/>
      <c r="R42" s="71"/>
    </row>
    <row r="43" spans="2:18" x14ac:dyDescent="0.3">
      <c r="B43" s="97" t="s">
        <v>79</v>
      </c>
      <c r="C43" s="71"/>
      <c r="D43" s="71"/>
      <c r="E43" s="71"/>
      <c r="F43" s="71"/>
      <c r="G43" s="71"/>
      <c r="H43" s="71"/>
      <c r="I43" s="71"/>
      <c r="J43" s="71"/>
      <c r="K43" s="71"/>
      <c r="L43" s="71"/>
      <c r="M43" s="71"/>
      <c r="N43" s="71"/>
      <c r="O43" s="71"/>
      <c r="P43" s="71"/>
      <c r="Q43" s="71"/>
      <c r="R43" s="71"/>
    </row>
    <row r="44" spans="2:18" x14ac:dyDescent="0.3">
      <c r="B44" s="97" t="s">
        <v>81</v>
      </c>
      <c r="C44" s="71"/>
      <c r="D44" s="71"/>
      <c r="E44" s="71"/>
      <c r="F44" s="71"/>
      <c r="G44" s="71"/>
      <c r="H44" s="71"/>
      <c r="I44" s="71"/>
      <c r="J44" s="71"/>
      <c r="K44" s="71"/>
      <c r="L44" s="71"/>
      <c r="M44" s="71"/>
      <c r="N44" s="71"/>
      <c r="O44" s="71"/>
      <c r="P44" s="71"/>
      <c r="Q44" s="71"/>
      <c r="R44" s="71"/>
    </row>
    <row r="45" spans="2:18" x14ac:dyDescent="0.3">
      <c r="B45" s="96" t="s">
        <v>82</v>
      </c>
      <c r="C45" s="71"/>
      <c r="D45" s="71"/>
      <c r="E45" s="71"/>
      <c r="F45" s="71"/>
      <c r="G45" s="71"/>
      <c r="H45" s="71"/>
      <c r="I45" s="71"/>
      <c r="J45" s="71"/>
      <c r="K45" s="71"/>
      <c r="L45" s="71"/>
      <c r="M45" s="71"/>
      <c r="N45" s="71"/>
      <c r="O45" s="71"/>
      <c r="P45" s="71"/>
      <c r="Q45" s="71"/>
      <c r="R45" s="71"/>
    </row>
    <row r="46" spans="2:18" s="100" customFormat="1" x14ac:dyDescent="0.3">
      <c r="B46" s="97" t="s">
        <v>83</v>
      </c>
      <c r="C46" s="99"/>
      <c r="D46" s="99"/>
      <c r="E46" s="99"/>
      <c r="F46" s="99"/>
      <c r="G46" s="99"/>
      <c r="H46" s="99"/>
      <c r="I46" s="99"/>
      <c r="J46" s="99"/>
      <c r="K46" s="99"/>
      <c r="L46" s="99"/>
      <c r="M46" s="99"/>
      <c r="N46" s="99"/>
      <c r="O46" s="99"/>
      <c r="P46" s="99"/>
      <c r="Q46" s="99"/>
      <c r="R46" s="99"/>
    </row>
    <row r="47" spans="2:18" s="100" customFormat="1" x14ac:dyDescent="0.3">
      <c r="B47" s="97" t="s">
        <v>84</v>
      </c>
      <c r="C47" s="99"/>
      <c r="D47" s="99"/>
      <c r="E47" s="99"/>
      <c r="F47" s="99"/>
      <c r="G47" s="99"/>
      <c r="H47" s="99"/>
      <c r="I47" s="99"/>
      <c r="J47" s="99"/>
      <c r="K47" s="99"/>
      <c r="L47" s="99"/>
      <c r="M47" s="99"/>
      <c r="N47" s="99"/>
      <c r="O47" s="99"/>
      <c r="P47" s="99"/>
      <c r="Q47" s="99"/>
      <c r="R47" s="99"/>
    </row>
    <row r="48" spans="2:18" s="100" customFormat="1" x14ac:dyDescent="0.3">
      <c r="B48" s="97" t="s">
        <v>85</v>
      </c>
      <c r="C48" s="99"/>
      <c r="D48" s="99"/>
      <c r="E48" s="99"/>
      <c r="F48" s="99"/>
      <c r="G48" s="99"/>
      <c r="H48" s="99"/>
      <c r="I48" s="99"/>
      <c r="J48" s="99"/>
      <c r="K48" s="99"/>
      <c r="L48" s="99"/>
      <c r="M48" s="99"/>
      <c r="N48" s="99"/>
      <c r="O48" s="99"/>
      <c r="P48" s="99"/>
      <c r="Q48" s="99"/>
      <c r="R48" s="99"/>
    </row>
    <row r="49" spans="2:19" s="100" customFormat="1" x14ac:dyDescent="0.3">
      <c r="B49" s="97"/>
      <c r="C49" s="99"/>
      <c r="D49" s="99"/>
      <c r="E49" s="99"/>
      <c r="F49" s="99"/>
      <c r="G49" s="99"/>
      <c r="H49" s="99"/>
      <c r="I49" s="99"/>
      <c r="J49" s="99"/>
      <c r="K49" s="99"/>
      <c r="L49" s="99"/>
      <c r="M49" s="99"/>
      <c r="N49" s="99"/>
      <c r="O49" s="99"/>
      <c r="P49" s="99"/>
      <c r="Q49" s="99"/>
      <c r="R49" s="99"/>
    </row>
    <row r="50" spans="2:19" x14ac:dyDescent="0.3">
      <c r="B50" s="96" t="s">
        <v>65</v>
      </c>
      <c r="C50" s="71"/>
      <c r="D50" s="71"/>
      <c r="E50" s="71"/>
      <c r="F50" s="71"/>
      <c r="G50" s="71"/>
      <c r="H50" s="71"/>
      <c r="I50" s="71"/>
      <c r="J50" s="71"/>
      <c r="K50" s="71"/>
      <c r="L50" s="71"/>
      <c r="M50" s="71"/>
      <c r="N50" s="71"/>
      <c r="O50" s="71"/>
      <c r="P50" s="71"/>
      <c r="Q50" s="71"/>
      <c r="R50" s="71"/>
    </row>
    <row r="51" spans="2:19" x14ac:dyDescent="0.3">
      <c r="B51" s="101" t="s">
        <v>67</v>
      </c>
      <c r="C51" s="92"/>
      <c r="D51" s="92"/>
      <c r="E51" s="92"/>
      <c r="F51" s="92"/>
      <c r="G51" s="92"/>
      <c r="H51" s="92"/>
      <c r="I51" s="92"/>
      <c r="J51" s="92"/>
      <c r="K51" s="92"/>
      <c r="L51" s="102"/>
      <c r="M51" s="92"/>
      <c r="N51" s="92"/>
      <c r="O51" s="92"/>
      <c r="P51" s="92"/>
      <c r="Q51" s="92"/>
      <c r="R51" s="92"/>
    </row>
    <row r="52" spans="2:19" x14ac:dyDescent="0.3">
      <c r="B52" s="103" t="s">
        <v>69</v>
      </c>
      <c r="C52" s="71"/>
      <c r="D52" s="71"/>
      <c r="E52" s="71"/>
      <c r="F52" s="71"/>
      <c r="G52" s="71"/>
      <c r="H52" s="71"/>
      <c r="I52" s="71"/>
      <c r="J52" s="71"/>
      <c r="K52" s="71"/>
      <c r="L52" s="71"/>
      <c r="M52" s="71"/>
      <c r="N52" s="71"/>
      <c r="O52" s="71"/>
      <c r="P52" s="71"/>
      <c r="Q52" s="71"/>
      <c r="R52" s="71"/>
    </row>
    <row r="53" spans="2:19" x14ac:dyDescent="0.3">
      <c r="B53" s="103" t="s">
        <v>71</v>
      </c>
      <c r="C53" s="71"/>
      <c r="D53" s="71"/>
      <c r="E53" s="71"/>
      <c r="F53" s="71"/>
      <c r="G53" s="71"/>
      <c r="H53" s="71"/>
      <c r="I53" s="71"/>
      <c r="J53" s="71"/>
      <c r="K53" s="71"/>
      <c r="L53" s="71"/>
      <c r="M53" s="71"/>
      <c r="N53" s="71"/>
      <c r="O53" s="71"/>
      <c r="P53" s="71"/>
      <c r="Q53" s="71"/>
      <c r="R53" s="71"/>
    </row>
    <row r="54" spans="2:19" x14ac:dyDescent="0.3">
      <c r="B54" s="103" t="s">
        <v>73</v>
      </c>
      <c r="C54" s="71"/>
      <c r="D54" s="71"/>
      <c r="E54" s="71"/>
      <c r="F54" s="71"/>
      <c r="G54" s="71"/>
      <c r="H54" s="71"/>
      <c r="I54" s="71"/>
      <c r="J54" s="71"/>
      <c r="K54" s="71"/>
      <c r="L54" s="71"/>
      <c r="M54" s="71"/>
      <c r="N54" s="71"/>
      <c r="O54" s="71"/>
      <c r="P54" s="71"/>
      <c r="Q54" s="71"/>
      <c r="R54" s="71"/>
    </row>
    <row r="55" spans="2:19" x14ac:dyDescent="0.3">
      <c r="B55" s="103" t="s">
        <v>75</v>
      </c>
      <c r="C55" s="71"/>
      <c r="D55" s="71"/>
      <c r="E55" s="71"/>
      <c r="F55" s="71"/>
      <c r="G55" s="71"/>
      <c r="H55" s="71"/>
      <c r="I55" s="71"/>
      <c r="J55" s="71"/>
      <c r="K55" s="71"/>
      <c r="L55" s="71"/>
      <c r="M55" s="71"/>
      <c r="N55" s="71"/>
      <c r="O55" s="71"/>
      <c r="P55" s="71"/>
      <c r="Q55" s="71"/>
      <c r="R55" s="71"/>
    </row>
    <row r="56" spans="2:19" s="104" customFormat="1" x14ac:dyDescent="0.3">
      <c r="B56" s="101" t="s">
        <v>77</v>
      </c>
      <c r="C56" s="92"/>
      <c r="D56" s="92"/>
      <c r="E56" s="92"/>
      <c r="F56" s="92"/>
      <c r="G56" s="92"/>
      <c r="H56" s="92"/>
      <c r="I56" s="92"/>
      <c r="J56" s="92"/>
      <c r="K56" s="92"/>
      <c r="L56" s="92"/>
      <c r="M56" s="92"/>
      <c r="N56" s="92"/>
      <c r="O56" s="92"/>
      <c r="P56" s="92"/>
      <c r="Q56" s="92"/>
      <c r="R56" s="92"/>
    </row>
    <row r="57" spans="2:19" s="104" customFormat="1" x14ac:dyDescent="0.3">
      <c r="B57" s="101"/>
      <c r="C57" s="92"/>
      <c r="D57" s="92"/>
      <c r="E57" s="92"/>
      <c r="F57" s="92"/>
      <c r="G57" s="92"/>
      <c r="H57" s="92"/>
      <c r="I57" s="92"/>
      <c r="J57" s="92"/>
      <c r="K57" s="92"/>
      <c r="L57" s="92"/>
      <c r="M57" s="92"/>
      <c r="N57" s="92"/>
      <c r="O57" s="92"/>
      <c r="P57" s="92"/>
      <c r="Q57" s="92"/>
      <c r="R57" s="92"/>
    </row>
    <row r="58" spans="2:19" s="104" customFormat="1" x14ac:dyDescent="0.3">
      <c r="B58" s="101" t="s">
        <v>127</v>
      </c>
      <c r="C58" s="92"/>
      <c r="D58" s="92"/>
      <c r="E58" s="92"/>
      <c r="F58" s="92"/>
      <c r="G58" s="92"/>
      <c r="H58" s="92"/>
      <c r="I58" s="92"/>
      <c r="J58" s="92"/>
      <c r="K58" s="92"/>
      <c r="L58" s="92"/>
      <c r="M58" s="92"/>
      <c r="N58" s="92"/>
      <c r="O58" s="92"/>
      <c r="P58" s="92"/>
      <c r="Q58" s="92"/>
      <c r="R58" s="92"/>
    </row>
    <row r="59" spans="2:19" s="104" customFormat="1" x14ac:dyDescent="0.3">
      <c r="B59" s="92"/>
      <c r="C59" s="105"/>
      <c r="D59" s="92"/>
      <c r="E59" s="92"/>
      <c r="F59" s="92"/>
      <c r="G59" s="92"/>
      <c r="H59" s="92"/>
      <c r="I59" s="92"/>
      <c r="J59" s="92"/>
      <c r="K59" s="92"/>
      <c r="L59" s="92"/>
      <c r="M59" s="92"/>
      <c r="N59" s="92"/>
      <c r="O59" s="92"/>
      <c r="P59" s="92"/>
      <c r="Q59" s="92"/>
      <c r="R59" s="92"/>
      <c r="S59" s="92"/>
    </row>
    <row r="60" spans="2:19" s="104" customFormat="1" x14ac:dyDescent="0.3">
      <c r="B60" s="92"/>
      <c r="C60" s="92"/>
      <c r="D60" s="92"/>
      <c r="E60" s="92"/>
      <c r="F60" s="92"/>
      <c r="G60" s="92"/>
      <c r="H60" s="92"/>
      <c r="I60" s="92"/>
      <c r="J60" s="92"/>
      <c r="K60" s="92"/>
      <c r="L60" s="92"/>
      <c r="M60" s="92"/>
      <c r="N60" s="92"/>
      <c r="O60" s="92"/>
      <c r="P60" s="92"/>
      <c r="Q60" s="92"/>
      <c r="R60" s="92"/>
      <c r="S60" s="92"/>
    </row>
    <row r="61" spans="2:19" s="104" customFormat="1" x14ac:dyDescent="0.3">
      <c r="B61" s="92"/>
      <c r="C61" s="92"/>
      <c r="D61" s="92"/>
      <c r="E61" s="92"/>
      <c r="F61" s="92"/>
      <c r="G61" s="92"/>
      <c r="H61" s="92"/>
      <c r="I61" s="92"/>
      <c r="J61" s="92"/>
      <c r="K61" s="92"/>
      <c r="L61" s="92"/>
      <c r="M61" s="92"/>
      <c r="N61" s="92"/>
      <c r="O61" s="92"/>
      <c r="P61" s="92"/>
      <c r="Q61" s="92"/>
      <c r="R61" s="92"/>
      <c r="S61" s="92"/>
    </row>
    <row r="62" spans="2:19" s="104" customFormat="1" x14ac:dyDescent="0.3">
      <c r="B62" s="92"/>
      <c r="C62" s="92"/>
      <c r="D62" s="92"/>
      <c r="E62" s="92"/>
      <c r="F62" s="92"/>
      <c r="G62" s="92"/>
      <c r="H62" s="92"/>
      <c r="I62" s="92"/>
      <c r="J62" s="92"/>
      <c r="K62" s="92"/>
      <c r="L62" s="92"/>
      <c r="M62" s="92"/>
      <c r="N62" s="92"/>
      <c r="O62" s="92"/>
      <c r="P62" s="92"/>
      <c r="Q62" s="92"/>
      <c r="R62" s="92"/>
      <c r="S62" s="92"/>
    </row>
    <row r="63" spans="2:19" s="104" customFormat="1" x14ac:dyDescent="0.3">
      <c r="B63" s="92"/>
      <c r="C63" s="92"/>
      <c r="D63" s="92"/>
      <c r="E63" s="92"/>
      <c r="F63" s="92"/>
      <c r="G63" s="92"/>
      <c r="H63" s="92"/>
      <c r="I63" s="92"/>
      <c r="J63" s="92"/>
      <c r="K63" s="92"/>
      <c r="L63" s="92"/>
      <c r="M63" s="92"/>
      <c r="N63" s="92"/>
      <c r="O63" s="92"/>
      <c r="P63" s="92"/>
      <c r="Q63" s="92"/>
      <c r="R63" s="92"/>
      <c r="S63" s="92"/>
    </row>
    <row r="64" spans="2:19" s="104" customFormat="1" x14ac:dyDescent="0.3">
      <c r="B64" s="378" t="s">
        <v>63</v>
      </c>
      <c r="C64" s="377"/>
      <c r="D64" s="92"/>
      <c r="E64" s="92"/>
      <c r="F64" s="92"/>
      <c r="G64" s="92"/>
      <c r="H64" s="92"/>
      <c r="I64" s="92"/>
      <c r="J64" s="92"/>
      <c r="K64" s="92"/>
      <c r="L64" s="92"/>
      <c r="M64" s="92"/>
      <c r="N64" s="92"/>
      <c r="O64" s="92"/>
      <c r="P64" s="92"/>
      <c r="Q64" s="92"/>
      <c r="R64" s="92"/>
      <c r="S64" s="92"/>
    </row>
    <row r="65" spans="2:19" s="104" customFormat="1" x14ac:dyDescent="0.3">
      <c r="B65" s="376" t="s">
        <v>86</v>
      </c>
      <c r="C65" s="377"/>
      <c r="D65" s="377"/>
      <c r="E65" s="377"/>
      <c r="F65" s="377"/>
      <c r="G65" s="377"/>
      <c r="H65" s="377"/>
      <c r="I65" s="377"/>
      <c r="J65" s="377"/>
      <c r="K65" s="377"/>
      <c r="L65" s="377"/>
      <c r="M65" s="377"/>
      <c r="N65" s="377"/>
      <c r="O65" s="377"/>
      <c r="P65" s="377"/>
      <c r="Q65" s="377"/>
      <c r="R65" s="377"/>
      <c r="S65" s="377"/>
    </row>
    <row r="66" spans="2:19" s="104" customFormat="1" x14ac:dyDescent="0.3">
      <c r="B66" s="377"/>
      <c r="C66" s="377"/>
      <c r="D66" s="377"/>
      <c r="E66" s="377"/>
      <c r="F66" s="377"/>
      <c r="G66" s="377"/>
      <c r="H66" s="377"/>
      <c r="I66" s="377"/>
      <c r="J66" s="377"/>
      <c r="K66" s="377"/>
      <c r="L66" s="377"/>
      <c r="M66" s="377"/>
      <c r="N66" s="377"/>
      <c r="O66" s="377"/>
      <c r="P66" s="377"/>
      <c r="Q66" s="377"/>
      <c r="R66" s="377"/>
      <c r="S66" s="377"/>
    </row>
    <row r="67" spans="2:19" s="104" customFormat="1" x14ac:dyDescent="0.3">
      <c r="B67" s="377"/>
      <c r="C67" s="377"/>
      <c r="D67" s="377"/>
      <c r="E67" s="377"/>
      <c r="F67" s="377"/>
      <c r="G67" s="377"/>
      <c r="H67" s="377"/>
      <c r="I67" s="377"/>
      <c r="J67" s="377"/>
      <c r="K67" s="377"/>
      <c r="L67" s="377"/>
      <c r="M67" s="377"/>
      <c r="N67" s="377"/>
      <c r="O67" s="377"/>
      <c r="P67" s="377"/>
      <c r="Q67" s="377"/>
      <c r="R67" s="377"/>
      <c r="S67" s="377"/>
    </row>
    <row r="68" spans="2:19" s="104" customFormat="1" x14ac:dyDescent="0.3">
      <c r="B68" s="377"/>
      <c r="C68" s="377"/>
      <c r="D68" s="377"/>
      <c r="E68" s="377"/>
      <c r="F68" s="377"/>
      <c r="G68" s="377"/>
      <c r="H68" s="377"/>
      <c r="I68" s="377"/>
      <c r="J68" s="377"/>
      <c r="K68" s="377"/>
      <c r="L68" s="377"/>
      <c r="M68" s="377"/>
      <c r="N68" s="377"/>
      <c r="O68" s="377"/>
      <c r="P68" s="377"/>
      <c r="Q68" s="377"/>
      <c r="R68" s="377"/>
      <c r="S68" s="377"/>
    </row>
    <row r="69" spans="2:19" s="104" customFormat="1" x14ac:dyDescent="0.3">
      <c r="B69" s="377"/>
      <c r="C69" s="377"/>
      <c r="D69" s="377"/>
      <c r="E69" s="377"/>
      <c r="F69" s="377"/>
      <c r="G69" s="377"/>
      <c r="H69" s="377"/>
      <c r="I69" s="377"/>
      <c r="J69" s="377"/>
      <c r="K69" s="377"/>
      <c r="L69" s="377"/>
      <c r="M69" s="377"/>
      <c r="N69" s="377"/>
      <c r="O69" s="377"/>
      <c r="P69" s="377"/>
      <c r="Q69" s="377"/>
      <c r="R69" s="377"/>
      <c r="S69" s="377"/>
    </row>
    <row r="70" spans="2:19" s="104" customFormat="1" x14ac:dyDescent="0.3">
      <c r="B70" s="92"/>
      <c r="C70" s="92"/>
      <c r="D70" s="92"/>
      <c r="E70" s="92"/>
      <c r="F70" s="92"/>
      <c r="G70" s="92"/>
      <c r="H70" s="92"/>
      <c r="I70" s="92"/>
      <c r="J70" s="92"/>
      <c r="K70" s="92"/>
      <c r="L70" s="92"/>
      <c r="M70" s="92"/>
      <c r="N70" s="92"/>
      <c r="O70" s="92"/>
      <c r="P70" s="92"/>
      <c r="Q70" s="92"/>
      <c r="R70" s="92"/>
      <c r="S70" s="92"/>
    </row>
    <row r="71" spans="2:19" s="104" customFormat="1" x14ac:dyDescent="0.3">
      <c r="B71" s="106" t="s">
        <v>76</v>
      </c>
      <c r="C71" s="101"/>
      <c r="D71" s="92"/>
      <c r="E71" s="92"/>
      <c r="F71" s="92"/>
      <c r="G71" s="92"/>
      <c r="H71" s="92"/>
      <c r="I71" s="92"/>
      <c r="J71" s="92"/>
      <c r="K71" s="92"/>
      <c r="L71" s="92"/>
      <c r="M71" s="92"/>
      <c r="N71" s="92"/>
      <c r="O71" s="92"/>
      <c r="P71" s="92"/>
      <c r="Q71" s="92"/>
      <c r="R71" s="92"/>
      <c r="S71" s="92"/>
    </row>
    <row r="72" spans="2:19" s="104" customFormat="1" x14ac:dyDescent="0.3">
      <c r="B72" s="395" t="s">
        <v>128</v>
      </c>
      <c r="C72" s="395"/>
      <c r="D72" s="395"/>
      <c r="E72" s="395"/>
      <c r="F72" s="395"/>
      <c r="G72" s="395"/>
      <c r="H72" s="395"/>
      <c r="I72" s="395"/>
      <c r="J72" s="395"/>
      <c r="K72" s="395"/>
      <c r="L72" s="395"/>
      <c r="M72" s="395"/>
      <c r="N72" s="395"/>
      <c r="O72" s="395"/>
      <c r="P72" s="395"/>
      <c r="Q72" s="395"/>
      <c r="R72" s="395"/>
      <c r="S72" s="395"/>
    </row>
    <row r="73" spans="2:19" s="104" customFormat="1" x14ac:dyDescent="0.3">
      <c r="B73" s="395"/>
      <c r="C73" s="395"/>
      <c r="D73" s="395"/>
      <c r="E73" s="395"/>
      <c r="F73" s="395"/>
      <c r="G73" s="395"/>
      <c r="H73" s="395"/>
      <c r="I73" s="395"/>
      <c r="J73" s="395"/>
      <c r="K73" s="395"/>
      <c r="L73" s="395"/>
      <c r="M73" s="395"/>
      <c r="N73" s="395"/>
      <c r="O73" s="395"/>
      <c r="P73" s="395"/>
      <c r="Q73" s="395"/>
      <c r="R73" s="395"/>
      <c r="S73" s="395"/>
    </row>
    <row r="74" spans="2:19" s="104" customFormat="1" x14ac:dyDescent="0.3">
      <c r="B74" s="395"/>
      <c r="C74" s="395"/>
      <c r="D74" s="395"/>
      <c r="E74" s="395"/>
      <c r="F74" s="395"/>
      <c r="G74" s="395"/>
      <c r="H74" s="395"/>
      <c r="I74" s="395"/>
      <c r="J74" s="395"/>
      <c r="K74" s="395"/>
      <c r="L74" s="395"/>
      <c r="M74" s="395"/>
      <c r="N74" s="395"/>
      <c r="O74" s="395"/>
      <c r="P74" s="395"/>
      <c r="Q74" s="395"/>
      <c r="R74" s="395"/>
      <c r="S74" s="395"/>
    </row>
    <row r="75" spans="2:19" s="104" customFormat="1" x14ac:dyDescent="0.3">
      <c r="B75" s="395"/>
      <c r="C75" s="395"/>
      <c r="D75" s="395"/>
      <c r="E75" s="395"/>
      <c r="F75" s="395"/>
      <c r="G75" s="395"/>
      <c r="H75" s="395"/>
      <c r="I75" s="395"/>
      <c r="J75" s="395"/>
      <c r="K75" s="395"/>
      <c r="L75" s="395"/>
      <c r="M75" s="395"/>
      <c r="N75" s="395"/>
      <c r="O75" s="395"/>
      <c r="P75" s="395"/>
      <c r="Q75" s="395"/>
      <c r="R75" s="395"/>
      <c r="S75" s="395"/>
    </row>
    <row r="76" spans="2:19" s="104" customFormat="1" x14ac:dyDescent="0.3">
      <c r="B76" s="395"/>
      <c r="C76" s="395"/>
      <c r="D76" s="395"/>
      <c r="E76" s="395"/>
      <c r="F76" s="395"/>
      <c r="G76" s="395"/>
      <c r="H76" s="395"/>
      <c r="I76" s="395"/>
      <c r="J76" s="395"/>
      <c r="K76" s="395"/>
      <c r="L76" s="395"/>
      <c r="M76" s="395"/>
      <c r="N76" s="395"/>
      <c r="O76" s="395"/>
      <c r="P76" s="395"/>
      <c r="Q76" s="395"/>
      <c r="R76" s="395"/>
      <c r="S76" s="395"/>
    </row>
    <row r="77" spans="2:19" s="104" customFormat="1" x14ac:dyDescent="0.3">
      <c r="B77" s="107"/>
      <c r="C77" s="92"/>
      <c r="D77" s="92"/>
      <c r="E77" s="92"/>
      <c r="F77" s="92"/>
      <c r="G77" s="92"/>
      <c r="H77" s="92"/>
      <c r="I77" s="92"/>
      <c r="J77" s="92"/>
      <c r="K77" s="92"/>
      <c r="L77" s="92"/>
      <c r="M77" s="92"/>
      <c r="N77" s="92"/>
      <c r="O77" s="92"/>
      <c r="P77" s="92"/>
      <c r="Q77" s="92"/>
      <c r="R77" s="92"/>
      <c r="S77" s="92"/>
    </row>
    <row r="78" spans="2:19" s="104" customFormat="1" x14ac:dyDescent="0.3">
      <c r="B78" s="106" t="s">
        <v>82</v>
      </c>
      <c r="C78" s="101"/>
      <c r="D78" s="92"/>
      <c r="E78" s="92"/>
      <c r="F78" s="92"/>
      <c r="G78" s="92"/>
      <c r="H78" s="92"/>
      <c r="I78" s="92"/>
      <c r="J78" s="92"/>
      <c r="K78" s="92"/>
      <c r="L78" s="92"/>
      <c r="M78" s="92"/>
      <c r="N78" s="92"/>
      <c r="O78" s="92"/>
      <c r="P78" s="92"/>
      <c r="Q78" s="92"/>
      <c r="R78" s="92"/>
      <c r="S78" s="92"/>
    </row>
    <row r="79" spans="2:19" s="104" customFormat="1" x14ac:dyDescent="0.3">
      <c r="B79" s="377" t="s">
        <v>88</v>
      </c>
      <c r="C79" s="377"/>
      <c r="D79" s="377"/>
      <c r="E79" s="377"/>
      <c r="F79" s="377"/>
      <c r="G79" s="377"/>
      <c r="H79" s="377"/>
      <c r="I79" s="377"/>
      <c r="J79" s="377"/>
      <c r="K79" s="377"/>
      <c r="L79" s="377"/>
      <c r="M79" s="377"/>
      <c r="N79" s="377"/>
      <c r="O79" s="377"/>
      <c r="P79" s="377"/>
      <c r="Q79" s="377"/>
      <c r="R79" s="377"/>
      <c r="S79" s="377"/>
    </row>
    <row r="80" spans="2:19" s="104" customFormat="1" x14ac:dyDescent="0.3">
      <c r="B80" s="377"/>
      <c r="C80" s="377"/>
      <c r="D80" s="377"/>
      <c r="E80" s="377"/>
      <c r="F80" s="377"/>
      <c r="G80" s="377"/>
      <c r="H80" s="377"/>
      <c r="I80" s="377"/>
      <c r="J80" s="377"/>
      <c r="K80" s="377"/>
      <c r="L80" s="377"/>
      <c r="M80" s="377"/>
      <c r="N80" s="377"/>
      <c r="O80" s="377"/>
      <c r="P80" s="377"/>
      <c r="Q80" s="377"/>
      <c r="R80" s="377"/>
      <c r="S80" s="377"/>
    </row>
    <row r="81" spans="2:19" s="104" customFormat="1" x14ac:dyDescent="0.3">
      <c r="B81" s="377"/>
      <c r="C81" s="377"/>
      <c r="D81" s="377"/>
      <c r="E81" s="377"/>
      <c r="F81" s="377"/>
      <c r="G81" s="377"/>
      <c r="H81" s="377"/>
      <c r="I81" s="377"/>
      <c r="J81" s="377"/>
      <c r="K81" s="377"/>
      <c r="L81" s="377"/>
      <c r="M81" s="377"/>
      <c r="N81" s="377"/>
      <c r="O81" s="377"/>
      <c r="P81" s="377"/>
      <c r="Q81" s="377"/>
      <c r="R81" s="377"/>
      <c r="S81" s="377"/>
    </row>
    <row r="82" spans="2:19" s="104" customFormat="1" x14ac:dyDescent="0.3">
      <c r="B82" s="377"/>
      <c r="C82" s="377"/>
      <c r="D82" s="377"/>
      <c r="E82" s="377"/>
      <c r="F82" s="377"/>
      <c r="G82" s="377"/>
      <c r="H82" s="377"/>
      <c r="I82" s="377"/>
      <c r="J82" s="377"/>
      <c r="K82" s="377"/>
      <c r="L82" s="377"/>
      <c r="M82" s="377"/>
      <c r="N82" s="377"/>
      <c r="O82" s="377"/>
      <c r="P82" s="377"/>
      <c r="Q82" s="377"/>
      <c r="R82" s="377"/>
      <c r="S82" s="377"/>
    </row>
    <row r="83" spans="2:19" s="104" customFormat="1" x14ac:dyDescent="0.3">
      <c r="B83" s="377"/>
      <c r="C83" s="377"/>
      <c r="D83" s="377"/>
      <c r="E83" s="377"/>
      <c r="F83" s="377"/>
      <c r="G83" s="377"/>
      <c r="H83" s="377"/>
      <c r="I83" s="377"/>
      <c r="J83" s="377"/>
      <c r="K83" s="377"/>
      <c r="L83" s="377"/>
      <c r="M83" s="377"/>
      <c r="N83" s="377"/>
      <c r="O83" s="377"/>
      <c r="P83" s="377"/>
      <c r="Q83" s="377"/>
      <c r="R83" s="377"/>
      <c r="S83" s="377"/>
    </row>
    <row r="84" spans="2:19" ht="43.2" x14ac:dyDescent="0.3">
      <c r="B84" s="86" t="s">
        <v>89</v>
      </c>
      <c r="C84" s="95"/>
      <c r="D84" s="95"/>
      <c r="E84" s="95"/>
      <c r="F84" s="95"/>
      <c r="G84" s="95"/>
      <c r="H84" s="95"/>
      <c r="I84" s="95"/>
      <c r="J84" s="95"/>
      <c r="K84" s="95"/>
      <c r="L84" s="95"/>
      <c r="M84" s="95"/>
      <c r="N84" s="95"/>
      <c r="O84" s="95"/>
      <c r="P84" s="95"/>
      <c r="Q84" s="95"/>
      <c r="R84" s="95"/>
    </row>
    <row r="85" spans="2:19" x14ac:dyDescent="0.3">
      <c r="B85" s="71"/>
      <c r="C85" s="71"/>
      <c r="D85" s="71"/>
      <c r="E85" s="71"/>
      <c r="F85" s="71"/>
      <c r="G85" s="71"/>
      <c r="H85" s="71"/>
      <c r="I85" s="71"/>
      <c r="J85" s="71"/>
      <c r="K85" s="71"/>
      <c r="L85" s="71"/>
      <c r="M85" s="71"/>
      <c r="N85" s="71"/>
      <c r="O85" s="71"/>
      <c r="P85" s="71"/>
      <c r="Q85" s="71"/>
      <c r="R85" s="71"/>
    </row>
    <row r="86" spans="2:19" x14ac:dyDescent="0.3">
      <c r="B86" s="92" t="s">
        <v>90</v>
      </c>
      <c r="C86" s="71"/>
      <c r="D86" s="71"/>
      <c r="E86" s="71"/>
      <c r="F86" s="71"/>
      <c r="G86" s="71"/>
      <c r="H86" s="71"/>
      <c r="I86" s="71"/>
      <c r="J86" s="71"/>
      <c r="K86" s="71"/>
      <c r="L86" s="71"/>
      <c r="M86" s="71"/>
      <c r="N86" s="71"/>
      <c r="O86" s="71"/>
      <c r="P86" s="71"/>
      <c r="Q86" s="71"/>
      <c r="R86" s="71"/>
    </row>
    <row r="87" spans="2:19" ht="28.8" x14ac:dyDescent="0.3">
      <c r="B87" s="289" t="s">
        <v>91</v>
      </c>
      <c r="C87" s="289" t="s">
        <v>92</v>
      </c>
      <c r="D87" s="289" t="s">
        <v>93</v>
      </c>
      <c r="E87" s="289" t="s">
        <v>94</v>
      </c>
      <c r="F87" s="289" t="s">
        <v>95</v>
      </c>
      <c r="G87" s="289" t="s">
        <v>96</v>
      </c>
      <c r="H87" s="308" t="s">
        <v>97</v>
      </c>
      <c r="I87" s="289" t="s">
        <v>53</v>
      </c>
      <c r="J87" s="328"/>
      <c r="K87" s="289" t="s">
        <v>91</v>
      </c>
      <c r="L87" s="289" t="s">
        <v>92</v>
      </c>
      <c r="M87" s="289" t="s">
        <v>93</v>
      </c>
      <c r="N87" s="289" t="s">
        <v>94</v>
      </c>
      <c r="O87" s="289" t="s">
        <v>95</v>
      </c>
      <c r="P87" s="289" t="s">
        <v>96</v>
      </c>
      <c r="Q87" s="308" t="s">
        <v>97</v>
      </c>
      <c r="R87" s="289" t="s">
        <v>53</v>
      </c>
    </row>
    <row r="88" spans="2:19" x14ac:dyDescent="0.3">
      <c r="B88" s="140">
        <f>IF('group input'!C$16="None",0,IF(calculations!F3&gt;0,calculations!F3,0))</f>
        <v>0</v>
      </c>
      <c r="C88" s="135">
        <f>IF('group input'!C$16="None",0,IF(calculations!D3&gt;0,calculations!D3,0))</f>
        <v>0</v>
      </c>
      <c r="D88" s="136">
        <f>IF('group input'!C$16="None",0,IF(calculations!V3, calculations!V3,0))</f>
        <v>0</v>
      </c>
      <c r="E88" s="184">
        <f>IF(AND(calculations!E3&lt;&gt;0,$D$19&lt;&gt;"None"),'summary lookup and rates'!$C$5,0)</f>
        <v>0</v>
      </c>
      <c r="F88" s="137">
        <f>calculations!W3</f>
        <v>0</v>
      </c>
      <c r="G88" s="184">
        <f>IF(AND($D$20&lt;&gt;"None",calculations!E3&lt;&gt;0),'summary lookup and rates'!$C$6,0)</f>
        <v>0</v>
      </c>
      <c r="H88" s="137">
        <f>calculations!X3</f>
        <v>0</v>
      </c>
      <c r="I88" s="138">
        <f>SUM(F88,H88)</f>
        <v>0</v>
      </c>
      <c r="J88" s="326"/>
      <c r="K88" s="129">
        <f>IF('group input'!C$16="None",0,IF(calculations!F53&gt;0,calculations!F53,0))</f>
        <v>0</v>
      </c>
      <c r="L88" s="130">
        <f>IF('group input'!C$16="None",0,IF(calculations!D53&gt;0,calculations!D53,0))</f>
        <v>0</v>
      </c>
      <c r="M88" s="131">
        <f>IF('group input'!C$16="None",0,IF(calculations!V53, calculations!V53,0))</f>
        <v>0</v>
      </c>
      <c r="N88" s="312">
        <f>IF(AND(calculations!E53&lt;&gt;0,$D$19&lt;&gt;"None"),'summary lookup and rates'!$C$5,0)</f>
        <v>0</v>
      </c>
      <c r="O88" s="134">
        <f>calculations!W53</f>
        <v>0</v>
      </c>
      <c r="P88" s="313">
        <f>IF(AND($D$20&lt;&gt;"None",calculations!E53&lt;&gt;0),'summary lookup and rates'!$C$6,0)</f>
        <v>0</v>
      </c>
      <c r="Q88" s="134">
        <f>calculations!X53</f>
        <v>0</v>
      </c>
      <c r="R88" s="132">
        <f>SUM(Q88,O88)</f>
        <v>0</v>
      </c>
    </row>
    <row r="89" spans="2:19" x14ac:dyDescent="0.3">
      <c r="B89" s="140">
        <f>IF('group input'!C$16="None",0,IF(calculations!F4&gt;0,calculations!F4,0))</f>
        <v>0</v>
      </c>
      <c r="C89" s="135">
        <f>IF('group input'!C$16="None",0,IF(calculations!D4&gt;0,calculations!D4,0))</f>
        <v>0</v>
      </c>
      <c r="D89" s="136">
        <f>IF('group input'!C$16="None",0,IF(calculations!V4, calculations!V4,0))</f>
        <v>0</v>
      </c>
      <c r="E89" s="184">
        <f>IF(AND(calculations!E4&lt;&gt;0,$D$19&lt;&gt;"None"),'summary lookup and rates'!$C$5,0)</f>
        <v>0</v>
      </c>
      <c r="F89" s="137">
        <f>calculations!W4</f>
        <v>0</v>
      </c>
      <c r="G89" s="184">
        <f>IF(AND($D$20&lt;&gt;"None",calculations!E4&lt;&gt;0),'summary lookup and rates'!$C$6,0)</f>
        <v>0</v>
      </c>
      <c r="H89" s="137">
        <f>calculations!X4</f>
        <v>0</v>
      </c>
      <c r="I89" s="138">
        <f t="shared" ref="I89:I137" si="0">SUM(F89,H89)</f>
        <v>0</v>
      </c>
      <c r="J89" s="326"/>
      <c r="K89" s="108">
        <f>IF('group input'!C$16="None",0,IF(calculations!F54&gt;0,calculations!F54,0))</f>
        <v>0</v>
      </c>
      <c r="L89" s="135">
        <f>IF('group input'!C$16="None",0,IF(calculations!D54&gt;0,calculations!D54,0))</f>
        <v>0</v>
      </c>
      <c r="M89" s="136">
        <f>IF('group input'!C$16="None",0,IF(calculations!V54, calculations!V54,0))</f>
        <v>0</v>
      </c>
      <c r="N89" s="184">
        <f>IF(AND(calculations!E54&lt;&gt;0,$D$19&lt;&gt;"None"),'summary lookup and rates'!$C$5,0)</f>
        <v>0</v>
      </c>
      <c r="O89" s="314">
        <f>calculations!W54</f>
        <v>0</v>
      </c>
      <c r="P89" s="315">
        <f>IF(AND($D$20&lt;&gt;"None",calculations!E54&lt;&gt;0),'summary lookup and rates'!$C$6,0)</f>
        <v>0</v>
      </c>
      <c r="Q89" s="314">
        <f>calculations!X54</f>
        <v>0</v>
      </c>
      <c r="R89" s="138">
        <f t="shared" ref="R89:R137" si="1">SUM(Q89,O89)</f>
        <v>0</v>
      </c>
    </row>
    <row r="90" spans="2:19" x14ac:dyDescent="0.3">
      <c r="B90" s="140">
        <f>IF('group input'!C$16="None",0,IF(calculations!F5&gt;0,calculations!F5,0))</f>
        <v>0</v>
      </c>
      <c r="C90" s="135">
        <f>IF('group input'!C$16="None",0,IF(calculations!D5&gt;0,calculations!D5,0))</f>
        <v>0</v>
      </c>
      <c r="D90" s="136">
        <f>IF('group input'!C$16="None",0,IF(calculations!V5, calculations!V5,0))</f>
        <v>0</v>
      </c>
      <c r="E90" s="184">
        <f>IF(AND(calculations!E5&lt;&gt;0,$D$19&lt;&gt;"None"),'summary lookup and rates'!$C$5,0)</f>
        <v>0</v>
      </c>
      <c r="F90" s="137">
        <f>calculations!W5</f>
        <v>0</v>
      </c>
      <c r="G90" s="184">
        <f>IF(AND($D$20&lt;&gt;"None",calculations!E5&lt;&gt;0),'summary lookup and rates'!$C$6,0)</f>
        <v>0</v>
      </c>
      <c r="H90" s="137">
        <f>calculations!X5</f>
        <v>0</v>
      </c>
      <c r="I90" s="138">
        <f t="shared" si="0"/>
        <v>0</v>
      </c>
      <c r="J90" s="326"/>
      <c r="K90" s="108">
        <f>IF('group input'!C$16="None",0,IF(calculations!F55&gt;0,calculations!F55,0))</f>
        <v>0</v>
      </c>
      <c r="L90" s="135">
        <f>IF('group input'!C$16="None",0,IF(calculations!D55&gt;0,calculations!D55,0))</f>
        <v>0</v>
      </c>
      <c r="M90" s="136">
        <f>IF('group input'!C$16="None",0,IF(calculations!V55, calculations!V55,0))</f>
        <v>0</v>
      </c>
      <c r="N90" s="184">
        <f>IF(AND(calculations!E55&lt;&gt;0,$D$19&lt;&gt;"None"),'summary lookup and rates'!$C$5,0)</f>
        <v>0</v>
      </c>
      <c r="O90" s="314">
        <f>calculations!W55</f>
        <v>0</v>
      </c>
      <c r="P90" s="315">
        <f>IF(AND($D$20&lt;&gt;"None",calculations!E55&lt;&gt;0),'summary lookup and rates'!$C$6,0)</f>
        <v>0</v>
      </c>
      <c r="Q90" s="314">
        <f>calculations!X55</f>
        <v>0</v>
      </c>
      <c r="R90" s="138">
        <f t="shared" si="1"/>
        <v>0</v>
      </c>
    </row>
    <row r="91" spans="2:19" x14ac:dyDescent="0.3">
      <c r="B91" s="140">
        <f>IF('group input'!C$16="None",0,IF(calculations!F6&gt;0,calculations!F6,0))</f>
        <v>0</v>
      </c>
      <c r="C91" s="135">
        <f>IF('group input'!C$16="None",0,IF(calculations!D6&gt;0,calculations!D6,0))</f>
        <v>0</v>
      </c>
      <c r="D91" s="136">
        <f>IF('group input'!C$16="None",0,IF(calculations!V6, calculations!V6,0))</f>
        <v>0</v>
      </c>
      <c r="E91" s="184">
        <f>IF(AND(calculations!E6&lt;&gt;0,$D$19&lt;&gt;"None"),'summary lookup and rates'!$C$5,0)</f>
        <v>0</v>
      </c>
      <c r="F91" s="137">
        <f>calculations!W6</f>
        <v>0</v>
      </c>
      <c r="G91" s="184">
        <f>IF(AND($D$20&lt;&gt;"None",calculations!E6&lt;&gt;0),'summary lookup and rates'!$C$6,0)</f>
        <v>0</v>
      </c>
      <c r="H91" s="137">
        <f>calculations!X6</f>
        <v>0</v>
      </c>
      <c r="I91" s="138">
        <f t="shared" si="0"/>
        <v>0</v>
      </c>
      <c r="J91" s="326"/>
      <c r="K91" s="108">
        <f>IF('group input'!C$16="None",0,IF(calculations!F56&gt;0,calculations!F56,0))</f>
        <v>0</v>
      </c>
      <c r="L91" s="135">
        <f>IF('group input'!C$16="None",0,IF(calculations!D56&gt;0,calculations!D56,0))</f>
        <v>0</v>
      </c>
      <c r="M91" s="136">
        <f>IF('group input'!C$16="None",0,IF(calculations!V56, calculations!V56,0))</f>
        <v>0</v>
      </c>
      <c r="N91" s="184">
        <f>IF(AND(calculations!E56&lt;&gt;0,$D$19&lt;&gt;"None"),'summary lookup and rates'!$C$5,0)</f>
        <v>0</v>
      </c>
      <c r="O91" s="314">
        <f>calculations!W56</f>
        <v>0</v>
      </c>
      <c r="P91" s="315">
        <f>IF(AND($D$20&lt;&gt;"None",calculations!E56&lt;&gt;0),'summary lookup and rates'!$C$6,0)</f>
        <v>0</v>
      </c>
      <c r="Q91" s="314">
        <f>calculations!X56</f>
        <v>0</v>
      </c>
      <c r="R91" s="138">
        <f t="shared" si="1"/>
        <v>0</v>
      </c>
    </row>
    <row r="92" spans="2:19" x14ac:dyDescent="0.3">
      <c r="B92" s="140">
        <f>IF('group input'!C$16="None",0,IF(calculations!F7&gt;0,calculations!F7,0))</f>
        <v>0</v>
      </c>
      <c r="C92" s="135">
        <f>IF('group input'!C$16="None",0,IF(calculations!D7&gt;0,calculations!D7,0))</f>
        <v>0</v>
      </c>
      <c r="D92" s="136">
        <f>IF('group input'!C$16="None",0,IF(calculations!V7, calculations!V7,0))</f>
        <v>0</v>
      </c>
      <c r="E92" s="184">
        <f>IF(AND(calculations!E7&lt;&gt;0,$D$19&lt;&gt;"None"),'summary lookup and rates'!$C$5,0)</f>
        <v>0</v>
      </c>
      <c r="F92" s="137">
        <f>calculations!W7</f>
        <v>0</v>
      </c>
      <c r="G92" s="184">
        <f>IF(AND($D$20&lt;&gt;"None",calculations!E7&lt;&gt;0),'summary lookup and rates'!$C$6,0)</f>
        <v>0</v>
      </c>
      <c r="H92" s="137">
        <f>calculations!X7</f>
        <v>0</v>
      </c>
      <c r="I92" s="138">
        <f t="shared" si="0"/>
        <v>0</v>
      </c>
      <c r="J92" s="326"/>
      <c r="K92" s="108">
        <f>IF('group input'!C$16="None",0,IF(calculations!F57&gt;0,calculations!F57,0))</f>
        <v>0</v>
      </c>
      <c r="L92" s="109">
        <f>IF('group input'!C$16="None",0,IF(calculations!D57&gt;0,calculations!D57,0))</f>
        <v>0</v>
      </c>
      <c r="M92" s="110">
        <f>IF('group input'!C$16="None",0,IF(calculations!V57, calculations!V57,0))</f>
        <v>0</v>
      </c>
      <c r="N92" s="111">
        <f>IF(AND(calculations!E57&lt;&gt;0,$D$19&lt;&gt;"None"),'summary lookup and rates'!$C$5,0)</f>
        <v>0</v>
      </c>
      <c r="O92" s="114">
        <f>calculations!W57</f>
        <v>0</v>
      </c>
      <c r="P92" s="115">
        <f>IF(AND($D$20&lt;&gt;"None",calculations!E57&lt;&gt;0),'summary lookup and rates'!$C$6,0)</f>
        <v>0</v>
      </c>
      <c r="Q92" s="114">
        <f>calculations!X57</f>
        <v>0</v>
      </c>
      <c r="R92" s="112">
        <f t="shared" si="1"/>
        <v>0</v>
      </c>
    </row>
    <row r="93" spans="2:19" x14ac:dyDescent="0.3">
      <c r="B93" s="140">
        <f>IF('group input'!C$16="None",0,IF(calculations!F8&gt;0,calculations!F8,0))</f>
        <v>0</v>
      </c>
      <c r="C93" s="135">
        <f>IF('group input'!C$16="None",0,IF(calculations!D8&gt;0,calculations!D8,0))</f>
        <v>0</v>
      </c>
      <c r="D93" s="136">
        <f>IF('group input'!C$16="None",0,IF(calculations!V8, calculations!V8,0))</f>
        <v>0</v>
      </c>
      <c r="E93" s="184">
        <f>IF(AND(calculations!E8&lt;&gt;0,$D$19&lt;&gt;"None"),'summary lookup and rates'!$C$5,0)</f>
        <v>0</v>
      </c>
      <c r="F93" s="137">
        <f>calculations!W8</f>
        <v>0</v>
      </c>
      <c r="G93" s="184">
        <f>IF(AND($D$20&lt;&gt;"None",calculations!E8&lt;&gt;0),'summary lookup and rates'!$C$6,0)</f>
        <v>0</v>
      </c>
      <c r="H93" s="137">
        <f>calculations!X8</f>
        <v>0</v>
      </c>
      <c r="I93" s="138">
        <f t="shared" si="0"/>
        <v>0</v>
      </c>
      <c r="J93" s="326"/>
      <c r="K93" s="108">
        <f>IF('group input'!C$16="None",0,IF(calculations!F58&gt;0,calculations!F58,0))</f>
        <v>0</v>
      </c>
      <c r="L93" s="109">
        <f>IF('group input'!C$16="None",0,IF(calculations!D58&gt;0,calculations!D58,0))</f>
        <v>0</v>
      </c>
      <c r="M93" s="110">
        <f>IF('group input'!C$16="None",0,IF(calculations!V58, calculations!V58,0))</f>
        <v>0</v>
      </c>
      <c r="N93" s="111">
        <f>IF(AND(calculations!E58&lt;&gt;0,$D$19&lt;&gt;"None"),'summary lookup and rates'!$C$5,0)</f>
        <v>0</v>
      </c>
      <c r="O93" s="114">
        <f>calculations!W58</f>
        <v>0</v>
      </c>
      <c r="P93" s="115">
        <f>IF(AND($D$20&lt;&gt;"None",calculations!E58&lt;&gt;0),'summary lookup and rates'!$C$6,0)</f>
        <v>0</v>
      </c>
      <c r="Q93" s="114">
        <f>calculations!X58</f>
        <v>0</v>
      </c>
      <c r="R93" s="112">
        <f t="shared" si="1"/>
        <v>0</v>
      </c>
    </row>
    <row r="94" spans="2:19" x14ac:dyDescent="0.3">
      <c r="B94" s="140">
        <f>IF('group input'!C$16="None",0,IF(calculations!F9&gt;0,calculations!F9,0))</f>
        <v>0</v>
      </c>
      <c r="C94" s="135">
        <f>IF('group input'!C$16="None",0,IF(calculations!D9&gt;0,calculations!D9,0))</f>
        <v>0</v>
      </c>
      <c r="D94" s="136">
        <f>IF('group input'!C$16="None",0,IF(calculations!V9, calculations!V9,0))</f>
        <v>0</v>
      </c>
      <c r="E94" s="184">
        <f>IF(AND(calculations!E9&lt;&gt;0,$D$19&lt;&gt;"None"),'summary lookup and rates'!$C$5,0)</f>
        <v>0</v>
      </c>
      <c r="F94" s="137">
        <f>calculations!W9</f>
        <v>0</v>
      </c>
      <c r="G94" s="184">
        <f>IF(AND($D$20&lt;&gt;"None",calculations!E9&lt;&gt;0),'summary lookup and rates'!$C$6,0)</f>
        <v>0</v>
      </c>
      <c r="H94" s="137">
        <f>calculations!X9</f>
        <v>0</v>
      </c>
      <c r="I94" s="138">
        <f t="shared" si="0"/>
        <v>0</v>
      </c>
      <c r="J94" s="326"/>
      <c r="K94" s="108">
        <f>IF('group input'!C$16="None",0,IF(calculations!F59&gt;0,calculations!F59,0))</f>
        <v>0</v>
      </c>
      <c r="L94" s="109">
        <f>IF('group input'!C$16="None",0,IF(calculations!D59&gt;0,calculations!D59,0))</f>
        <v>0</v>
      </c>
      <c r="M94" s="110">
        <f>IF('group input'!C$16="None",0,IF(calculations!V59, calculations!V59,0))</f>
        <v>0</v>
      </c>
      <c r="N94" s="111">
        <f>IF(AND(calculations!E59&lt;&gt;0,$D$19&lt;&gt;"None"),'summary lookup and rates'!$C$5,0)</f>
        <v>0</v>
      </c>
      <c r="O94" s="114">
        <f>calculations!W59</f>
        <v>0</v>
      </c>
      <c r="P94" s="115">
        <f>IF(AND($D$20&lt;&gt;"None",calculations!E59&lt;&gt;0),'summary lookup and rates'!$C$6,0)</f>
        <v>0</v>
      </c>
      <c r="Q94" s="114">
        <f>calculations!X59</f>
        <v>0</v>
      </c>
      <c r="R94" s="112">
        <f t="shared" si="1"/>
        <v>0</v>
      </c>
    </row>
    <row r="95" spans="2:19" x14ac:dyDescent="0.3">
      <c r="B95" s="140">
        <f>IF('group input'!C$16="None",0,IF(calculations!F10&gt;0,calculations!F10,0))</f>
        <v>0</v>
      </c>
      <c r="C95" s="135">
        <f>IF('group input'!C$16="None",0,IF(calculations!D10&gt;0,calculations!D10,0))</f>
        <v>0</v>
      </c>
      <c r="D95" s="136">
        <f>IF('group input'!C$16="None",0,IF(calculations!V10, calculations!V10,0))</f>
        <v>0</v>
      </c>
      <c r="E95" s="184">
        <f>IF(AND(calculations!E10&lt;&gt;0,$D$19&lt;&gt;"None"),'summary lookup and rates'!$C$5,0)</f>
        <v>0</v>
      </c>
      <c r="F95" s="137">
        <f>calculations!W10</f>
        <v>0</v>
      </c>
      <c r="G95" s="184">
        <f>IF(AND($D$20&lt;&gt;"None",calculations!E10&lt;&gt;0),'summary lookup and rates'!$C$6,0)</f>
        <v>0</v>
      </c>
      <c r="H95" s="137">
        <f>calculations!X10</f>
        <v>0</v>
      </c>
      <c r="I95" s="138">
        <f t="shared" si="0"/>
        <v>0</v>
      </c>
      <c r="J95" s="326"/>
      <c r="K95" s="108">
        <f>IF('group input'!C$16="None",0,IF(calculations!F60&gt;0,calculations!F60,0))</f>
        <v>0</v>
      </c>
      <c r="L95" s="109">
        <f>IF('group input'!C$16="None",0,IF(calculations!D60&gt;0,calculations!D60,0))</f>
        <v>0</v>
      </c>
      <c r="M95" s="110">
        <f>IF('group input'!C$16="None",0,IF(calculations!V60, calculations!V60,0))</f>
        <v>0</v>
      </c>
      <c r="N95" s="111">
        <f>IF(AND(calculations!E60&lt;&gt;0,$D$19&lt;&gt;"None"),'summary lookup and rates'!$C$5,0)</f>
        <v>0</v>
      </c>
      <c r="O95" s="114">
        <f>calculations!W60</f>
        <v>0</v>
      </c>
      <c r="P95" s="115">
        <f>IF(AND($D$20&lt;&gt;"None",calculations!E60&lt;&gt;0),'summary lookup and rates'!$C$6,0)</f>
        <v>0</v>
      </c>
      <c r="Q95" s="114">
        <f>calculations!X60</f>
        <v>0</v>
      </c>
      <c r="R95" s="112">
        <f t="shared" si="1"/>
        <v>0</v>
      </c>
    </row>
    <row r="96" spans="2:19" x14ac:dyDescent="0.3">
      <c r="B96" s="140">
        <f>IF('group input'!C$16="None",0,IF(calculations!F11&gt;0,calculations!F11,0))</f>
        <v>0</v>
      </c>
      <c r="C96" s="135">
        <f>IF('group input'!C$16="None",0,IF(calculations!D11&gt;0,calculations!D11,0))</f>
        <v>0</v>
      </c>
      <c r="D96" s="136">
        <f>IF('group input'!C$16="None",0,IF(calculations!V11, calculations!V11,0))</f>
        <v>0</v>
      </c>
      <c r="E96" s="184">
        <f>IF(AND(calculations!E11&lt;&gt;0,$D$19&lt;&gt;"None"),'summary lookup and rates'!$C$5,0)</f>
        <v>0</v>
      </c>
      <c r="F96" s="137">
        <f>calculations!W11</f>
        <v>0</v>
      </c>
      <c r="G96" s="184">
        <f>IF(AND($D$20&lt;&gt;"None",calculations!E11&lt;&gt;0),'summary lookup and rates'!$C$6,0)</f>
        <v>0</v>
      </c>
      <c r="H96" s="137">
        <f>calculations!X11</f>
        <v>0</v>
      </c>
      <c r="I96" s="138">
        <f t="shared" si="0"/>
        <v>0</v>
      </c>
      <c r="J96" s="326"/>
      <c r="K96" s="108">
        <f>IF('group input'!C$16="None",0,IF(calculations!F61&gt;0,calculations!F61,0))</f>
        <v>0</v>
      </c>
      <c r="L96" s="109">
        <f>IF('group input'!C$16="None",0,IF(calculations!D61&gt;0,calculations!D61,0))</f>
        <v>0</v>
      </c>
      <c r="M96" s="110">
        <f>IF('group input'!C$16="None",0,IF(calculations!V61, calculations!V61,0))</f>
        <v>0</v>
      </c>
      <c r="N96" s="111">
        <f>IF(AND(calculations!E61&lt;&gt;0,$D$19&lt;&gt;"None"),'summary lookup and rates'!$C$5,0)</f>
        <v>0</v>
      </c>
      <c r="O96" s="114">
        <f>calculations!W61</f>
        <v>0</v>
      </c>
      <c r="P96" s="115">
        <f>IF(AND($D$20&lt;&gt;"None",calculations!E61&lt;&gt;0),'summary lookup and rates'!$C$6,0)</f>
        <v>0</v>
      </c>
      <c r="Q96" s="114">
        <f>calculations!X61</f>
        <v>0</v>
      </c>
      <c r="R96" s="112">
        <f t="shared" si="1"/>
        <v>0</v>
      </c>
    </row>
    <row r="97" spans="2:18" x14ac:dyDescent="0.3">
      <c r="B97" s="140">
        <f>IF('group input'!C$16="None",0,IF(calculations!F12&gt;0,calculations!F12,0))</f>
        <v>0</v>
      </c>
      <c r="C97" s="135">
        <f>IF('group input'!C$16="None",0,IF(calculations!D12&gt;0,calculations!D12,0))</f>
        <v>0</v>
      </c>
      <c r="D97" s="136">
        <f>IF('group input'!C$16="None",0,IF(calculations!V12, calculations!V12,0))</f>
        <v>0</v>
      </c>
      <c r="E97" s="184">
        <f>IF(AND(calculations!E12&lt;&gt;0,$D$19&lt;&gt;"None"),'summary lookup and rates'!$C$5,0)</f>
        <v>0</v>
      </c>
      <c r="F97" s="137">
        <f>calculations!W12</f>
        <v>0</v>
      </c>
      <c r="G97" s="184">
        <f>IF(AND($D$20&lt;&gt;"None",calculations!E12&lt;&gt;0),'summary lookup and rates'!$C$6,0)</f>
        <v>0</v>
      </c>
      <c r="H97" s="137">
        <f>calculations!X12</f>
        <v>0</v>
      </c>
      <c r="I97" s="138">
        <f t="shared" si="0"/>
        <v>0</v>
      </c>
      <c r="J97" s="326"/>
      <c r="K97" s="108">
        <f>IF('group input'!C$16="None",0,IF(calculations!F62&gt;0,calculations!F62,0))</f>
        <v>0</v>
      </c>
      <c r="L97" s="109">
        <f>IF('group input'!C$16="None",0,IF(calculations!D62&gt;0,calculations!D62,0))</f>
        <v>0</v>
      </c>
      <c r="M97" s="110">
        <f>IF('group input'!C$16="None",0,IF(calculations!V62, calculations!V62,0))</f>
        <v>0</v>
      </c>
      <c r="N97" s="111">
        <f>IF(AND(calculations!E62&lt;&gt;0,$D$19&lt;&gt;"None"),'summary lookup and rates'!$C$5,0)</f>
        <v>0</v>
      </c>
      <c r="O97" s="114">
        <f>calculations!W62</f>
        <v>0</v>
      </c>
      <c r="P97" s="115">
        <f>IF(AND($D$20&lt;&gt;"None",calculations!E62&lt;&gt;0),'summary lookup and rates'!$C$6,0)</f>
        <v>0</v>
      </c>
      <c r="Q97" s="114">
        <f>calculations!X62</f>
        <v>0</v>
      </c>
      <c r="R97" s="112">
        <f t="shared" si="1"/>
        <v>0</v>
      </c>
    </row>
    <row r="98" spans="2:18" x14ac:dyDescent="0.3">
      <c r="B98" s="140">
        <f>IF('group input'!C$16="None",0,IF(calculations!F13&gt;0,calculations!F13,0))</f>
        <v>0</v>
      </c>
      <c r="C98" s="135">
        <f>IF('group input'!C$16="None",0,IF(calculations!D13&gt;0,calculations!D13,0))</f>
        <v>0</v>
      </c>
      <c r="D98" s="136">
        <f>IF('group input'!C$16="None",0,IF(calculations!V13, calculations!V13,0))</f>
        <v>0</v>
      </c>
      <c r="E98" s="184">
        <f>IF(AND(calculations!E13&lt;&gt;0,$D$19&lt;&gt;"None"),'summary lookup and rates'!$C$5,0)</f>
        <v>0</v>
      </c>
      <c r="F98" s="137">
        <f>calculations!W13</f>
        <v>0</v>
      </c>
      <c r="G98" s="184">
        <f>IF(AND($D$20&lt;&gt;"None",calculations!E13&lt;&gt;0),'summary lookup and rates'!$C$6,0)</f>
        <v>0</v>
      </c>
      <c r="H98" s="137">
        <f>calculations!X13</f>
        <v>0</v>
      </c>
      <c r="I98" s="138">
        <f t="shared" si="0"/>
        <v>0</v>
      </c>
      <c r="J98" s="326"/>
      <c r="K98" s="108">
        <f>IF('group input'!C$16="None",0,IF(calculations!F63&gt;0,calculations!F63,0))</f>
        <v>0</v>
      </c>
      <c r="L98" s="109">
        <f>IF('group input'!C$16="None",0,IF(calculations!D63&gt;0,calculations!D63,0))</f>
        <v>0</v>
      </c>
      <c r="M98" s="110">
        <f>IF('group input'!C$16="None",0,IF(calculations!V63, calculations!V63,0))</f>
        <v>0</v>
      </c>
      <c r="N98" s="111">
        <f>IF(AND(calculations!E63&lt;&gt;0,$D$19&lt;&gt;"None"),'summary lookup and rates'!$C$5,0)</f>
        <v>0</v>
      </c>
      <c r="O98" s="114">
        <f>calculations!W63</f>
        <v>0</v>
      </c>
      <c r="P98" s="115">
        <f>IF(AND($D$20&lt;&gt;"None",calculations!E63&lt;&gt;0),'summary lookup and rates'!$C$6,0)</f>
        <v>0</v>
      </c>
      <c r="Q98" s="114">
        <f>calculations!X63</f>
        <v>0</v>
      </c>
      <c r="R98" s="112">
        <f t="shared" si="1"/>
        <v>0</v>
      </c>
    </row>
    <row r="99" spans="2:18" x14ac:dyDescent="0.3">
      <c r="B99" s="140">
        <f>IF('group input'!C$16="None",0,IF(calculations!F14&gt;0,calculations!F14,0))</f>
        <v>0</v>
      </c>
      <c r="C99" s="135">
        <f>IF('group input'!C$16="None",0,IF(calculations!D14&gt;0,calculations!D14,0))</f>
        <v>0</v>
      </c>
      <c r="D99" s="136">
        <f>IF('group input'!C$16="None",0,IF(calculations!V14, calculations!V14,0))</f>
        <v>0</v>
      </c>
      <c r="E99" s="184">
        <f>IF(AND(calculations!E14&lt;&gt;0,$D$19&lt;&gt;"None"),'summary lookup and rates'!$C$5,0)</f>
        <v>0</v>
      </c>
      <c r="F99" s="137">
        <f>calculations!W14</f>
        <v>0</v>
      </c>
      <c r="G99" s="184">
        <f>IF(AND($D$20&lt;&gt;"None",calculations!E14&lt;&gt;0),'summary lookup and rates'!$C$6,0)</f>
        <v>0</v>
      </c>
      <c r="H99" s="137">
        <f>calculations!X14</f>
        <v>0</v>
      </c>
      <c r="I99" s="138">
        <f t="shared" si="0"/>
        <v>0</v>
      </c>
      <c r="J99" s="326"/>
      <c r="K99" s="108">
        <f>IF('group input'!C$16="None",0,IF(calculations!F64&gt;0,calculations!F64,0))</f>
        <v>0</v>
      </c>
      <c r="L99" s="109">
        <f>IF('group input'!C$16="None",0,IF(calculations!D64&gt;0,calculations!D64,0))</f>
        <v>0</v>
      </c>
      <c r="M99" s="110">
        <f>IF('group input'!C$16="None",0,IF(calculations!V64, calculations!V64,0))</f>
        <v>0</v>
      </c>
      <c r="N99" s="111">
        <f>IF(AND(calculations!E64&lt;&gt;0,$D$19&lt;&gt;"None"),'summary lookup and rates'!$C$5,0)</f>
        <v>0</v>
      </c>
      <c r="O99" s="114">
        <f>calculations!W64</f>
        <v>0</v>
      </c>
      <c r="P99" s="115">
        <f>IF(AND($D$20&lt;&gt;"None",calculations!E64&lt;&gt;0),'summary lookup and rates'!$C$6,0)</f>
        <v>0</v>
      </c>
      <c r="Q99" s="114">
        <f>calculations!X64</f>
        <v>0</v>
      </c>
      <c r="R99" s="112">
        <f t="shared" si="1"/>
        <v>0</v>
      </c>
    </row>
    <row r="100" spans="2:18" x14ac:dyDescent="0.3">
      <c r="B100" s="140">
        <f>IF('group input'!C$16="None",0,IF(calculations!F15&gt;0,calculations!F15,0))</f>
        <v>0</v>
      </c>
      <c r="C100" s="135">
        <f>IF('group input'!C$16="None",0,IF(calculations!D15&gt;0,calculations!D15,0))</f>
        <v>0</v>
      </c>
      <c r="D100" s="136">
        <f>IF('group input'!C$16="None",0,IF(calculations!V15, calculations!V15,0))</f>
        <v>0</v>
      </c>
      <c r="E100" s="184">
        <f>IF(AND(calculations!E15&lt;&gt;0,$D$19&lt;&gt;"None"),'summary lookup and rates'!$C$5,0)</f>
        <v>0</v>
      </c>
      <c r="F100" s="137">
        <f>calculations!W15</f>
        <v>0</v>
      </c>
      <c r="G100" s="184">
        <f>IF(AND($D$20&lt;&gt;"None",calculations!E15&lt;&gt;0),'summary lookup and rates'!$C$6,0)</f>
        <v>0</v>
      </c>
      <c r="H100" s="137">
        <f>calculations!X15</f>
        <v>0</v>
      </c>
      <c r="I100" s="138">
        <f t="shared" si="0"/>
        <v>0</v>
      </c>
      <c r="J100" s="326"/>
      <c r="K100" s="108">
        <f>IF('group input'!C$16="None",0,IF(calculations!F65&gt;0,calculations!F65,0))</f>
        <v>0</v>
      </c>
      <c r="L100" s="109">
        <f>IF('group input'!C$16="None",0,IF(calculations!D65&gt;0,calculations!D65,0))</f>
        <v>0</v>
      </c>
      <c r="M100" s="110">
        <f>IF('group input'!C$16="None",0,IF(calculations!V65, calculations!V65,0))</f>
        <v>0</v>
      </c>
      <c r="N100" s="111">
        <f>IF(AND(calculations!E65&lt;&gt;0,$D$19&lt;&gt;"None"),'summary lookup and rates'!$C$5,0)</f>
        <v>0</v>
      </c>
      <c r="O100" s="114">
        <f>calculations!W65</f>
        <v>0</v>
      </c>
      <c r="P100" s="115">
        <f>IF(AND($D$20&lt;&gt;"None",calculations!E65&lt;&gt;0),'summary lookup and rates'!$C$6,0)</f>
        <v>0</v>
      </c>
      <c r="Q100" s="114">
        <f>calculations!X65</f>
        <v>0</v>
      </c>
      <c r="R100" s="112">
        <f t="shared" si="1"/>
        <v>0</v>
      </c>
    </row>
    <row r="101" spans="2:18" x14ac:dyDescent="0.3">
      <c r="B101" s="140">
        <f>IF('group input'!C$16="None",0,IF(calculations!F16&gt;0,calculations!F16,0))</f>
        <v>0</v>
      </c>
      <c r="C101" s="135">
        <f>IF('group input'!C$16="None",0,IF(calculations!D16&gt;0,calculations!D16,0))</f>
        <v>0</v>
      </c>
      <c r="D101" s="136">
        <f>IF('group input'!C$16="None",0,IF(calculations!V16, calculations!V16,0))</f>
        <v>0</v>
      </c>
      <c r="E101" s="184">
        <f>IF(AND(calculations!E16&lt;&gt;0,$D$19&lt;&gt;"None"),'summary lookup and rates'!$C$5,0)</f>
        <v>0</v>
      </c>
      <c r="F101" s="137">
        <f>calculations!W16</f>
        <v>0</v>
      </c>
      <c r="G101" s="184">
        <f>IF(AND($D$20&lt;&gt;"None",calculations!E16&lt;&gt;0),'summary lookup and rates'!$C$6,0)</f>
        <v>0</v>
      </c>
      <c r="H101" s="137">
        <f>calculations!X16</f>
        <v>0</v>
      </c>
      <c r="I101" s="138">
        <f t="shared" si="0"/>
        <v>0</v>
      </c>
      <c r="J101" s="326"/>
      <c r="K101" s="108">
        <f>IF('group input'!C$16="None",0,IF(calculations!F66&gt;0,calculations!F66,0))</f>
        <v>0</v>
      </c>
      <c r="L101" s="109">
        <f>IF('group input'!C$16="None",0,IF(calculations!D66&gt;0,calculations!D66,0))</f>
        <v>0</v>
      </c>
      <c r="M101" s="110">
        <f>IF('group input'!C$16="None",0,IF(calculations!V66, calculations!V66,0))</f>
        <v>0</v>
      </c>
      <c r="N101" s="111">
        <f>IF(AND(calculations!E66&lt;&gt;0,$D$19&lt;&gt;"None"),'summary lookup and rates'!$C$5,0)</f>
        <v>0</v>
      </c>
      <c r="O101" s="114">
        <f>calculations!W66</f>
        <v>0</v>
      </c>
      <c r="P101" s="115">
        <f>IF(AND($D$20&lt;&gt;"None",calculations!E66&lt;&gt;0),'summary lookup and rates'!$C$6,0)</f>
        <v>0</v>
      </c>
      <c r="Q101" s="114">
        <f>calculations!X66</f>
        <v>0</v>
      </c>
      <c r="R101" s="112">
        <f t="shared" si="1"/>
        <v>0</v>
      </c>
    </row>
    <row r="102" spans="2:18" x14ac:dyDescent="0.3">
      <c r="B102" s="140">
        <f>IF('group input'!C$16="None",0,IF(calculations!F17&gt;0,calculations!F17,0))</f>
        <v>0</v>
      </c>
      <c r="C102" s="135">
        <f>IF('group input'!C$16="None",0,IF(calculations!D17&gt;0,calculations!D17,0))</f>
        <v>0</v>
      </c>
      <c r="D102" s="136">
        <f>IF('group input'!C$16="None",0,IF(calculations!V17, calculations!V17,0))</f>
        <v>0</v>
      </c>
      <c r="E102" s="184">
        <f>IF(AND(calculations!E17&lt;&gt;0,$D$19&lt;&gt;"None"),'summary lookup and rates'!$C$5,0)</f>
        <v>0</v>
      </c>
      <c r="F102" s="137">
        <f>calculations!W17</f>
        <v>0</v>
      </c>
      <c r="G102" s="184">
        <f>IF(AND($D$20&lt;&gt;"None",calculations!E17&lt;&gt;0),'summary lookup and rates'!$C$6,0)</f>
        <v>0</v>
      </c>
      <c r="H102" s="137">
        <f>calculations!X17</f>
        <v>0</v>
      </c>
      <c r="I102" s="138">
        <f t="shared" si="0"/>
        <v>0</v>
      </c>
      <c r="J102" s="326"/>
      <c r="K102" s="108">
        <f>IF('group input'!C$16="None",0,IF(calculations!F67&gt;0,calculations!F67,0))</f>
        <v>0</v>
      </c>
      <c r="L102" s="109">
        <f>IF('group input'!C$16="None",0,IF(calculations!D67&gt;0,calculations!D67,0))</f>
        <v>0</v>
      </c>
      <c r="M102" s="110">
        <f>IF('group input'!C$16="None",0,IF(calculations!V67, calculations!V67,0))</f>
        <v>0</v>
      </c>
      <c r="N102" s="111">
        <f>IF(AND(calculations!E67&lt;&gt;0,$D$19&lt;&gt;"None"),'summary lookup and rates'!$C$5,0)</f>
        <v>0</v>
      </c>
      <c r="O102" s="114">
        <f>calculations!W67</f>
        <v>0</v>
      </c>
      <c r="P102" s="115">
        <f>IF(AND($D$20&lt;&gt;"None",calculations!E67&lt;&gt;0),'summary lookup and rates'!$C$6,0)</f>
        <v>0</v>
      </c>
      <c r="Q102" s="114">
        <f>calculations!X67</f>
        <v>0</v>
      </c>
      <c r="R102" s="112">
        <f t="shared" si="1"/>
        <v>0</v>
      </c>
    </row>
    <row r="103" spans="2:18" x14ac:dyDescent="0.3">
      <c r="B103" s="140">
        <f>IF('group input'!C$16="None",0,IF(calculations!F18&gt;0,calculations!F18,0))</f>
        <v>0</v>
      </c>
      <c r="C103" s="135">
        <f>IF('group input'!C$16="None",0,IF(calculations!D18&gt;0,calculations!D18,0))</f>
        <v>0</v>
      </c>
      <c r="D103" s="136">
        <f>IF('group input'!C$16="None",0,IF(calculations!V18, calculations!V18,0))</f>
        <v>0</v>
      </c>
      <c r="E103" s="184">
        <f>IF(AND(calculations!E18&lt;&gt;0,$D$19&lt;&gt;"None"),'summary lookup and rates'!$C$5,0)</f>
        <v>0</v>
      </c>
      <c r="F103" s="137">
        <f>calculations!W18</f>
        <v>0</v>
      </c>
      <c r="G103" s="184">
        <f>IF(AND($D$20&lt;&gt;"None",calculations!E18&lt;&gt;0),'summary lookup and rates'!$C$6,0)</f>
        <v>0</v>
      </c>
      <c r="H103" s="137">
        <f>calculations!X18</f>
        <v>0</v>
      </c>
      <c r="I103" s="138">
        <f t="shared" si="0"/>
        <v>0</v>
      </c>
      <c r="J103" s="326"/>
      <c r="K103" s="108">
        <f>IF('group input'!C$16="None",0,IF(calculations!F68&gt;0,calculations!F68,0))</f>
        <v>0</v>
      </c>
      <c r="L103" s="109">
        <f>IF('group input'!C$16="None",0,IF(calculations!D68&gt;0,calculations!D68,0))</f>
        <v>0</v>
      </c>
      <c r="M103" s="110">
        <f>IF('group input'!C$16="None",0,IF(calculations!V68, calculations!V68,0))</f>
        <v>0</v>
      </c>
      <c r="N103" s="111">
        <f>IF(AND(calculations!E68&lt;&gt;0,$D$19&lt;&gt;"None"),'summary lookup and rates'!$C$5,0)</f>
        <v>0</v>
      </c>
      <c r="O103" s="114">
        <f>calculations!W68</f>
        <v>0</v>
      </c>
      <c r="P103" s="115">
        <f>IF(AND($D$20&lt;&gt;"None",calculations!E68&lt;&gt;0),'summary lookup and rates'!$C$6,0)</f>
        <v>0</v>
      </c>
      <c r="Q103" s="114">
        <f>calculations!X68</f>
        <v>0</v>
      </c>
      <c r="R103" s="112">
        <f t="shared" si="1"/>
        <v>0</v>
      </c>
    </row>
    <row r="104" spans="2:18" x14ac:dyDescent="0.3">
      <c r="B104" s="140">
        <f>IF('group input'!C$16="None",0,IF(calculations!F19&gt;0,calculations!F19,0))</f>
        <v>0</v>
      </c>
      <c r="C104" s="135">
        <f>IF('group input'!C$16="None",0,IF(calculations!D19&gt;0,calculations!D19,0))</f>
        <v>0</v>
      </c>
      <c r="D104" s="136">
        <f>IF('group input'!C$16="None",0,IF(calculations!V19, calculations!V19,0))</f>
        <v>0</v>
      </c>
      <c r="E104" s="184">
        <f>IF(AND(calculations!E19&lt;&gt;0,$D$19&lt;&gt;"None"),'summary lookup and rates'!$C$5,0)</f>
        <v>0</v>
      </c>
      <c r="F104" s="137">
        <f>calculations!W19</f>
        <v>0</v>
      </c>
      <c r="G104" s="184">
        <f>IF(AND($D$20&lt;&gt;"None",calculations!E19&lt;&gt;0),'summary lookup and rates'!$C$6,0)</f>
        <v>0</v>
      </c>
      <c r="H104" s="137">
        <f>calculations!X19</f>
        <v>0</v>
      </c>
      <c r="I104" s="138">
        <f t="shared" si="0"/>
        <v>0</v>
      </c>
      <c r="J104" s="326"/>
      <c r="K104" s="108">
        <f>IF('group input'!C$16="None",0,IF(calculations!F69&gt;0,calculations!F69,0))</f>
        <v>0</v>
      </c>
      <c r="L104" s="109">
        <f>IF('group input'!C$16="None",0,IF(calculations!D69&gt;0,calculations!D69,0))</f>
        <v>0</v>
      </c>
      <c r="M104" s="110">
        <f>IF('group input'!C$16="None",0,IF(calculations!V69, calculations!V69,0))</f>
        <v>0</v>
      </c>
      <c r="N104" s="111">
        <f>IF(AND(calculations!E69&lt;&gt;0,$D$19&lt;&gt;"None"),'summary lookup and rates'!$C$5,0)</f>
        <v>0</v>
      </c>
      <c r="O104" s="114">
        <f>calculations!W69</f>
        <v>0</v>
      </c>
      <c r="P104" s="115">
        <f>IF(AND($D$20&lt;&gt;"None",calculations!E69&lt;&gt;0),'summary lookup and rates'!$C$6,0)</f>
        <v>0</v>
      </c>
      <c r="Q104" s="114">
        <f>calculations!X69</f>
        <v>0</v>
      </c>
      <c r="R104" s="112">
        <f t="shared" si="1"/>
        <v>0</v>
      </c>
    </row>
    <row r="105" spans="2:18" x14ac:dyDescent="0.3">
      <c r="B105" s="140">
        <f>IF('group input'!C$16="None",0,IF(calculations!F20&gt;0,calculations!F20,0))</f>
        <v>0</v>
      </c>
      <c r="C105" s="135">
        <f>IF('group input'!C$16="None",0,IF(calculations!D20&gt;0,calculations!D20,0))</f>
        <v>0</v>
      </c>
      <c r="D105" s="136">
        <f>IF('group input'!C$16="None",0,IF(calculations!V20, calculations!V20,0))</f>
        <v>0</v>
      </c>
      <c r="E105" s="184">
        <f>IF(AND(calculations!E20&lt;&gt;0,$D$19&lt;&gt;"None"),'summary lookup and rates'!$C$5,0)</f>
        <v>0</v>
      </c>
      <c r="F105" s="137">
        <f>calculations!W20</f>
        <v>0</v>
      </c>
      <c r="G105" s="184">
        <f>IF(AND($D$20&lt;&gt;"None",calculations!E20&lt;&gt;0),'summary lookup and rates'!$C$6,0)</f>
        <v>0</v>
      </c>
      <c r="H105" s="137">
        <f>calculations!X20</f>
        <v>0</v>
      </c>
      <c r="I105" s="138">
        <f t="shared" si="0"/>
        <v>0</v>
      </c>
      <c r="J105" s="326"/>
      <c r="K105" s="108">
        <f>IF('group input'!C$16="None",0,IF(calculations!F70&gt;0,calculations!F70,0))</f>
        <v>0</v>
      </c>
      <c r="L105" s="109">
        <f>IF('group input'!C$16="None",0,IF(calculations!D70&gt;0,calculations!D70,0))</f>
        <v>0</v>
      </c>
      <c r="M105" s="110">
        <f>IF('group input'!C$16="None",0,IF(calculations!V70, calculations!V70,0))</f>
        <v>0</v>
      </c>
      <c r="N105" s="111">
        <f>IF(AND(calculations!E70&lt;&gt;0,$D$19&lt;&gt;"None"),'summary lookup and rates'!$C$5,0)</f>
        <v>0</v>
      </c>
      <c r="O105" s="114">
        <f>calculations!W70</f>
        <v>0</v>
      </c>
      <c r="P105" s="115">
        <f>IF(AND($D$20&lt;&gt;"None",calculations!E70&lt;&gt;0),'summary lookup and rates'!$C$6,0)</f>
        <v>0</v>
      </c>
      <c r="Q105" s="114">
        <f>calculations!X70</f>
        <v>0</v>
      </c>
      <c r="R105" s="112">
        <f t="shared" si="1"/>
        <v>0</v>
      </c>
    </row>
    <row r="106" spans="2:18" x14ac:dyDescent="0.3">
      <c r="B106" s="140">
        <f>IF('group input'!C$16="None",0,IF(calculations!F21&gt;0,calculations!F21,0))</f>
        <v>0</v>
      </c>
      <c r="C106" s="135">
        <f>IF('group input'!C$16="None",0,IF(calculations!D21&gt;0,calculations!D21,0))</f>
        <v>0</v>
      </c>
      <c r="D106" s="136">
        <f>IF('group input'!C$16="None",0,IF(calculations!V21, calculations!V21,0))</f>
        <v>0</v>
      </c>
      <c r="E106" s="184">
        <f>IF(AND(calculations!E21&lt;&gt;0,$D$19&lt;&gt;"None"),'summary lookup and rates'!$C$5,0)</f>
        <v>0</v>
      </c>
      <c r="F106" s="137">
        <f>calculations!W21</f>
        <v>0</v>
      </c>
      <c r="G106" s="184">
        <f>IF(AND($D$20&lt;&gt;"None",calculations!E21&lt;&gt;0),'summary lookup and rates'!$C$6,0)</f>
        <v>0</v>
      </c>
      <c r="H106" s="137">
        <f>calculations!X21</f>
        <v>0</v>
      </c>
      <c r="I106" s="138">
        <f t="shared" si="0"/>
        <v>0</v>
      </c>
      <c r="J106" s="326"/>
      <c r="K106" s="108">
        <f>IF('group input'!C$16="None",0,IF(calculations!F71&gt;0,calculations!F71,0))</f>
        <v>0</v>
      </c>
      <c r="L106" s="109">
        <f>IF('group input'!C$16="None",0,IF(calculations!D71&gt;0,calculations!D71,0))</f>
        <v>0</v>
      </c>
      <c r="M106" s="110">
        <f>IF('group input'!C$16="None",0,IF(calculations!V71, calculations!V71,0))</f>
        <v>0</v>
      </c>
      <c r="N106" s="111">
        <f>IF(AND(calculations!E71&lt;&gt;0,$D$19&lt;&gt;"None"),'summary lookup and rates'!$C$5,0)</f>
        <v>0</v>
      </c>
      <c r="O106" s="114">
        <f>calculations!W71</f>
        <v>0</v>
      </c>
      <c r="P106" s="115">
        <f>IF(AND($D$20&lt;&gt;"None",calculations!E71&lt;&gt;0),'summary lookup and rates'!$C$6,0)</f>
        <v>0</v>
      </c>
      <c r="Q106" s="114">
        <f>calculations!X71</f>
        <v>0</v>
      </c>
      <c r="R106" s="112">
        <f t="shared" si="1"/>
        <v>0</v>
      </c>
    </row>
    <row r="107" spans="2:18" x14ac:dyDescent="0.3">
      <c r="B107" s="140">
        <f>IF('group input'!C$16="None",0,IF(calculations!F22&gt;0,calculations!F22,0))</f>
        <v>0</v>
      </c>
      <c r="C107" s="135">
        <f>IF('group input'!C$16="None",0,IF(calculations!D22&gt;0,calculations!D22,0))</f>
        <v>0</v>
      </c>
      <c r="D107" s="136">
        <f>IF('group input'!C$16="None",0,IF(calculations!V22, calculations!V22,0))</f>
        <v>0</v>
      </c>
      <c r="E107" s="184">
        <f>IF(AND(calculations!E22&lt;&gt;0,$D$19&lt;&gt;"None"),'summary lookup and rates'!$C$5,0)</f>
        <v>0</v>
      </c>
      <c r="F107" s="137">
        <f>calculations!W22</f>
        <v>0</v>
      </c>
      <c r="G107" s="184">
        <f>IF(AND($D$20&lt;&gt;"None",calculations!E22&lt;&gt;0),'summary lookup and rates'!$C$6,0)</f>
        <v>0</v>
      </c>
      <c r="H107" s="137">
        <f>calculations!X22</f>
        <v>0</v>
      </c>
      <c r="I107" s="138">
        <f t="shared" si="0"/>
        <v>0</v>
      </c>
      <c r="J107" s="326"/>
      <c r="K107" s="108">
        <f>IF('group input'!C$16="None",0,IF(calculations!F72&gt;0,calculations!F72,0))</f>
        <v>0</v>
      </c>
      <c r="L107" s="109">
        <f>IF('group input'!C$16="None",0,IF(calculations!D72&gt;0,calculations!D72,0))</f>
        <v>0</v>
      </c>
      <c r="M107" s="110">
        <f>IF('group input'!C$16="None",0,IF(calculations!V72, calculations!V72,0))</f>
        <v>0</v>
      </c>
      <c r="N107" s="111">
        <f>IF(AND(calculations!E72&lt;&gt;0,$D$19&lt;&gt;"None"),'summary lookup and rates'!$C$5,0)</f>
        <v>0</v>
      </c>
      <c r="O107" s="114">
        <f>calculations!W72</f>
        <v>0</v>
      </c>
      <c r="P107" s="115">
        <f>IF(AND($D$20&lt;&gt;"None",calculations!E72&lt;&gt;0),'summary lookup and rates'!$C$6,0)</f>
        <v>0</v>
      </c>
      <c r="Q107" s="114">
        <f>calculations!X72</f>
        <v>0</v>
      </c>
      <c r="R107" s="112">
        <f t="shared" si="1"/>
        <v>0</v>
      </c>
    </row>
    <row r="108" spans="2:18" x14ac:dyDescent="0.3">
      <c r="B108" s="140">
        <f>IF('group input'!C$16="None",0,IF(calculations!F23&gt;0,calculations!F23,0))</f>
        <v>0</v>
      </c>
      <c r="C108" s="135">
        <f>IF('group input'!C$16="None",0,IF(calculations!D23&gt;0,calculations!D23,0))</f>
        <v>0</v>
      </c>
      <c r="D108" s="136">
        <f>IF('group input'!C$16="None",0,IF(calculations!V23, calculations!V23,0))</f>
        <v>0</v>
      </c>
      <c r="E108" s="184">
        <f>IF(AND(calculations!E23&lt;&gt;0,$D$19&lt;&gt;"None"),'summary lookup and rates'!$C$5,0)</f>
        <v>0</v>
      </c>
      <c r="F108" s="137">
        <f>calculations!W23</f>
        <v>0</v>
      </c>
      <c r="G108" s="184">
        <f>IF(AND($D$20&lt;&gt;"None",calculations!E23&lt;&gt;0),'summary lookup and rates'!$C$6,0)</f>
        <v>0</v>
      </c>
      <c r="H108" s="137">
        <f>calculations!X23</f>
        <v>0</v>
      </c>
      <c r="I108" s="138">
        <f t="shared" si="0"/>
        <v>0</v>
      </c>
      <c r="J108" s="326"/>
      <c r="K108" s="108">
        <f>IF('group input'!C$16="None",0,IF(calculations!F73&gt;0,calculations!F73,0))</f>
        <v>0</v>
      </c>
      <c r="L108" s="109">
        <f>IF('group input'!C$16="None",0,IF(calculations!D73&gt;0,calculations!D73,0))</f>
        <v>0</v>
      </c>
      <c r="M108" s="110">
        <f>IF('group input'!C$16="None",0,IF(calculations!V73, calculations!V73,0))</f>
        <v>0</v>
      </c>
      <c r="N108" s="111">
        <f>IF(AND(calculations!E73&lt;&gt;0,$D$19&lt;&gt;"None"),'summary lookup and rates'!$C$5,0)</f>
        <v>0</v>
      </c>
      <c r="O108" s="114">
        <f>calculations!W73</f>
        <v>0</v>
      </c>
      <c r="P108" s="115">
        <f>IF(AND($D$20&lt;&gt;"None",calculations!E73&lt;&gt;0),'summary lookup and rates'!$C$6,0)</f>
        <v>0</v>
      </c>
      <c r="Q108" s="114">
        <f>calculations!X73</f>
        <v>0</v>
      </c>
      <c r="R108" s="112">
        <f t="shared" si="1"/>
        <v>0</v>
      </c>
    </row>
    <row r="109" spans="2:18" x14ac:dyDescent="0.3">
      <c r="B109" s="140">
        <f>IF('group input'!C$16="None",0,IF(calculations!F24&gt;0,calculations!F24,0))</f>
        <v>0</v>
      </c>
      <c r="C109" s="135">
        <f>IF('group input'!C$16="None",0,IF(calculations!D24&gt;0,calculations!D24,0))</f>
        <v>0</v>
      </c>
      <c r="D109" s="136">
        <f>IF('group input'!C$16="None",0,IF(calculations!V24, calculations!V24,0))</f>
        <v>0</v>
      </c>
      <c r="E109" s="184">
        <f>IF(AND(calculations!E24&lt;&gt;0,$D$19&lt;&gt;"None"),'summary lookup and rates'!$C$5,0)</f>
        <v>0</v>
      </c>
      <c r="F109" s="137">
        <f>calculations!W24</f>
        <v>0</v>
      </c>
      <c r="G109" s="184">
        <f>IF(AND($D$20&lt;&gt;"None",calculations!E24&lt;&gt;0),'summary lookup and rates'!$C$6,0)</f>
        <v>0</v>
      </c>
      <c r="H109" s="137">
        <f>calculations!X24</f>
        <v>0</v>
      </c>
      <c r="I109" s="138">
        <f t="shared" si="0"/>
        <v>0</v>
      </c>
      <c r="J109" s="326"/>
      <c r="K109" s="108">
        <f>IF('group input'!C$16="None",0,IF(calculations!F74&gt;0,calculations!F74,0))</f>
        <v>0</v>
      </c>
      <c r="L109" s="109">
        <f>IF('group input'!C$16="None",0,IF(calculations!D74&gt;0,calculations!D74,0))</f>
        <v>0</v>
      </c>
      <c r="M109" s="110">
        <f>IF('group input'!C$16="None",0,IF(calculations!V74, calculations!V74,0))</f>
        <v>0</v>
      </c>
      <c r="N109" s="111">
        <f>IF(AND(calculations!E74&lt;&gt;0,$D$19&lt;&gt;"None"),'summary lookup and rates'!$C$5,0)</f>
        <v>0</v>
      </c>
      <c r="O109" s="114">
        <f>calculations!W74</f>
        <v>0</v>
      </c>
      <c r="P109" s="115">
        <f>IF(AND($D$20&lt;&gt;"None",calculations!E74&lt;&gt;0),'summary lookup and rates'!$C$6,0)</f>
        <v>0</v>
      </c>
      <c r="Q109" s="114">
        <f>calculations!X74</f>
        <v>0</v>
      </c>
      <c r="R109" s="112">
        <f t="shared" si="1"/>
        <v>0</v>
      </c>
    </row>
    <row r="110" spans="2:18" x14ac:dyDescent="0.3">
      <c r="B110" s="140">
        <f>IF('group input'!C$16="None",0,IF(calculations!F25&gt;0,calculations!F25,0))</f>
        <v>0</v>
      </c>
      <c r="C110" s="135">
        <f>IF('group input'!C$16="None",0,IF(calculations!D25&gt;0,calculations!D25,0))</f>
        <v>0</v>
      </c>
      <c r="D110" s="136">
        <f>IF('group input'!C$16="None",0,IF(calculations!V25, calculations!V25,0))</f>
        <v>0</v>
      </c>
      <c r="E110" s="184">
        <f>IF(AND(calculations!E25&lt;&gt;0,$D$19&lt;&gt;"None"),'summary lookup and rates'!$C$5,0)</f>
        <v>0</v>
      </c>
      <c r="F110" s="137">
        <f>calculations!W25</f>
        <v>0</v>
      </c>
      <c r="G110" s="184">
        <f>IF(AND($D$20&lt;&gt;"None",calculations!E25&lt;&gt;0),'summary lookup and rates'!$C$6,0)</f>
        <v>0</v>
      </c>
      <c r="H110" s="137">
        <f>calculations!X25</f>
        <v>0</v>
      </c>
      <c r="I110" s="138">
        <f t="shared" si="0"/>
        <v>0</v>
      </c>
      <c r="J110" s="326"/>
      <c r="K110" s="108">
        <f>IF('group input'!C$16="None",0,IF(calculations!F75&gt;0,calculations!F75,0))</f>
        <v>0</v>
      </c>
      <c r="L110" s="109">
        <f>IF('group input'!C$16="None",0,IF(calculations!D75&gt;0,calculations!D75,0))</f>
        <v>0</v>
      </c>
      <c r="M110" s="110">
        <f>IF('group input'!C$16="None",0,IF(calculations!V75, calculations!V75,0))</f>
        <v>0</v>
      </c>
      <c r="N110" s="111">
        <f>IF(AND(calculations!E75&lt;&gt;0,$D$19&lt;&gt;"None"),'summary lookup and rates'!$C$5,0)</f>
        <v>0</v>
      </c>
      <c r="O110" s="114">
        <f>calculations!W75</f>
        <v>0</v>
      </c>
      <c r="P110" s="115">
        <f>IF(AND($D$20&lt;&gt;"None",calculations!E75&lt;&gt;0),'summary lookup and rates'!$C$6,0)</f>
        <v>0</v>
      </c>
      <c r="Q110" s="114">
        <f>calculations!X75</f>
        <v>0</v>
      </c>
      <c r="R110" s="112">
        <f t="shared" si="1"/>
        <v>0</v>
      </c>
    </row>
    <row r="111" spans="2:18" x14ac:dyDescent="0.3">
      <c r="B111" s="140">
        <f>IF('group input'!C$16="None",0,IF(calculations!F26&gt;0,calculations!F26,0))</f>
        <v>0</v>
      </c>
      <c r="C111" s="135">
        <f>IF('group input'!C$16="None",0,IF(calculations!D26&gt;0,calculations!D26,0))</f>
        <v>0</v>
      </c>
      <c r="D111" s="136">
        <f>IF('group input'!C$16="None",0,IF(calculations!V26, calculations!V26,0))</f>
        <v>0</v>
      </c>
      <c r="E111" s="184">
        <f>IF(AND(calculations!E26&lt;&gt;0,$D$19&lt;&gt;"None"),'summary lookup and rates'!$C$5,0)</f>
        <v>0</v>
      </c>
      <c r="F111" s="137">
        <f>calculations!W26</f>
        <v>0</v>
      </c>
      <c r="G111" s="184">
        <f>IF(AND($D$20&lt;&gt;"None",calculations!E26&lt;&gt;0),'summary lookup and rates'!$C$6,0)</f>
        <v>0</v>
      </c>
      <c r="H111" s="137">
        <f>calculations!X26</f>
        <v>0</v>
      </c>
      <c r="I111" s="138">
        <f t="shared" si="0"/>
        <v>0</v>
      </c>
      <c r="J111" s="326"/>
      <c r="K111" s="108">
        <f>IF('group input'!C$16="None",0,IF(calculations!F76&gt;0,calculations!F76,0))</f>
        <v>0</v>
      </c>
      <c r="L111" s="109">
        <f>IF('group input'!C$16="None",0,IF(calculations!D76&gt;0,calculations!D76,0))</f>
        <v>0</v>
      </c>
      <c r="M111" s="110">
        <f>IF('group input'!C$16="None",0,IF(calculations!V76, calculations!V76,0))</f>
        <v>0</v>
      </c>
      <c r="N111" s="111">
        <f>IF(AND(calculations!E76&lt;&gt;0,$D$19&lt;&gt;"None"),'summary lookup and rates'!$C$5,0)</f>
        <v>0</v>
      </c>
      <c r="O111" s="114">
        <f>calculations!W76</f>
        <v>0</v>
      </c>
      <c r="P111" s="115">
        <f>IF(AND($D$20&lt;&gt;"None",calculations!E76&lt;&gt;0),'summary lookup and rates'!$C$6,0)</f>
        <v>0</v>
      </c>
      <c r="Q111" s="114">
        <f>calculations!X76</f>
        <v>0</v>
      </c>
      <c r="R111" s="112">
        <f t="shared" si="1"/>
        <v>0</v>
      </c>
    </row>
    <row r="112" spans="2:18" x14ac:dyDescent="0.3">
      <c r="B112" s="140">
        <f>IF('group input'!C$16="None",0,IF(calculations!F27&gt;0,calculations!F27,0))</f>
        <v>0</v>
      </c>
      <c r="C112" s="135">
        <f>IF('group input'!C$16="None",0,IF(calculations!D27&gt;0,calculations!D27,0))</f>
        <v>0</v>
      </c>
      <c r="D112" s="136">
        <f>IF('group input'!C$16="None",0,IF(calculations!V27, calculations!V27,0))</f>
        <v>0</v>
      </c>
      <c r="E112" s="184">
        <f>IF(AND(calculations!E27&lt;&gt;0,$D$19&lt;&gt;"None"),'summary lookup and rates'!$C$5,0)</f>
        <v>0</v>
      </c>
      <c r="F112" s="137">
        <f>calculations!W27</f>
        <v>0</v>
      </c>
      <c r="G112" s="184">
        <f>IF(AND($D$20&lt;&gt;"None",calculations!E27&lt;&gt;0),'summary lookup and rates'!$C$6,0)</f>
        <v>0</v>
      </c>
      <c r="H112" s="137">
        <f>calculations!X27</f>
        <v>0</v>
      </c>
      <c r="I112" s="138">
        <f t="shared" si="0"/>
        <v>0</v>
      </c>
      <c r="J112" s="326"/>
      <c r="K112" s="108">
        <f>IF('group input'!C$16="None",0,IF(calculations!F77&gt;0,calculations!F77,0))</f>
        <v>0</v>
      </c>
      <c r="L112" s="109">
        <f>IF('group input'!C$16="None",0,IF(calculations!D77&gt;0,calculations!D77,0))</f>
        <v>0</v>
      </c>
      <c r="M112" s="110">
        <f>IF('group input'!C$16="None",0,IF(calculations!V77, calculations!V77,0))</f>
        <v>0</v>
      </c>
      <c r="N112" s="111">
        <f>IF(AND(calculations!E77&lt;&gt;0,$D$19&lt;&gt;"None"),'summary lookup and rates'!$C$5,0)</f>
        <v>0</v>
      </c>
      <c r="O112" s="114">
        <f>calculations!W77</f>
        <v>0</v>
      </c>
      <c r="P112" s="115">
        <f>IF(AND($D$20&lt;&gt;"None",calculations!E77&lt;&gt;0),'summary lookup and rates'!$C$6,0)</f>
        <v>0</v>
      </c>
      <c r="Q112" s="114">
        <f>calculations!X77</f>
        <v>0</v>
      </c>
      <c r="R112" s="112">
        <f t="shared" si="1"/>
        <v>0</v>
      </c>
    </row>
    <row r="113" spans="2:18" x14ac:dyDescent="0.3">
      <c r="B113" s="140">
        <f>IF('group input'!C$16="None",0,IF(calculations!F28&gt;0,calculations!F28,0))</f>
        <v>0</v>
      </c>
      <c r="C113" s="135">
        <f>IF('group input'!C$16="None",0,IF(calculations!D28&gt;0,calculations!D28,0))</f>
        <v>0</v>
      </c>
      <c r="D113" s="136">
        <f>IF('group input'!C$16="None",0,IF(calculations!V28, calculations!V28,0))</f>
        <v>0</v>
      </c>
      <c r="E113" s="184">
        <f>IF(AND(calculations!E28&lt;&gt;0,$D$19&lt;&gt;"None"),'summary lookup and rates'!$C$5,0)</f>
        <v>0</v>
      </c>
      <c r="F113" s="137">
        <f>calculations!W28</f>
        <v>0</v>
      </c>
      <c r="G113" s="184">
        <f>IF(AND($D$20&lt;&gt;"None",calculations!E28&lt;&gt;0),'summary lookup and rates'!$C$6,0)</f>
        <v>0</v>
      </c>
      <c r="H113" s="137">
        <f>calculations!X28</f>
        <v>0</v>
      </c>
      <c r="I113" s="138">
        <f t="shared" si="0"/>
        <v>0</v>
      </c>
      <c r="J113" s="326"/>
      <c r="K113" s="108">
        <f>IF('group input'!C$16="None",0,IF(calculations!F78&gt;0,calculations!F78,0))</f>
        <v>0</v>
      </c>
      <c r="L113" s="109">
        <f>IF('group input'!C$16="None",0,IF(calculations!D78&gt;0,calculations!D78,0))</f>
        <v>0</v>
      </c>
      <c r="M113" s="110">
        <f>IF('group input'!C$16="None",0,IF(calculations!V78, calculations!V78,0))</f>
        <v>0</v>
      </c>
      <c r="N113" s="111">
        <f>IF(AND(calculations!E78&lt;&gt;0,$D$19&lt;&gt;"None"),'summary lookup and rates'!$C$5,0)</f>
        <v>0</v>
      </c>
      <c r="O113" s="114">
        <f>calculations!W78</f>
        <v>0</v>
      </c>
      <c r="P113" s="115">
        <f>IF(AND($D$20&lt;&gt;"None",calculations!E78&lt;&gt;0),'summary lookup and rates'!$C$6,0)</f>
        <v>0</v>
      </c>
      <c r="Q113" s="114">
        <f>calculations!X78</f>
        <v>0</v>
      </c>
      <c r="R113" s="112">
        <f t="shared" si="1"/>
        <v>0</v>
      </c>
    </row>
    <row r="114" spans="2:18" x14ac:dyDescent="0.3">
      <c r="B114" s="140">
        <f>IF('group input'!C$16="None",0,IF(calculations!F29&gt;0,calculations!F29,0))</f>
        <v>0</v>
      </c>
      <c r="C114" s="135">
        <f>IF('group input'!C$16="None",0,IF(calculations!D29&gt;0,calculations!D29,0))</f>
        <v>0</v>
      </c>
      <c r="D114" s="136">
        <f>IF('group input'!C$16="None",0,IF(calculations!V29, calculations!V29,0))</f>
        <v>0</v>
      </c>
      <c r="E114" s="184">
        <f>IF(AND(calculations!E29&lt;&gt;0,$D$19&lt;&gt;"None"),'summary lookup and rates'!$C$5,0)</f>
        <v>0</v>
      </c>
      <c r="F114" s="137">
        <f>calculations!W29</f>
        <v>0</v>
      </c>
      <c r="G114" s="184">
        <f>IF(AND($D$20&lt;&gt;"None",calculations!E29&lt;&gt;0),'summary lookup and rates'!$C$6,0)</f>
        <v>0</v>
      </c>
      <c r="H114" s="137">
        <f>calculations!X29</f>
        <v>0</v>
      </c>
      <c r="I114" s="138">
        <f t="shared" si="0"/>
        <v>0</v>
      </c>
      <c r="J114" s="326"/>
      <c r="K114" s="108">
        <f>IF('group input'!C$16="None",0,IF(calculations!F79&gt;0,calculations!F79,0))</f>
        <v>0</v>
      </c>
      <c r="L114" s="109">
        <f>IF('group input'!C$16="None",0,IF(calculations!D79&gt;0,calculations!D79,0))</f>
        <v>0</v>
      </c>
      <c r="M114" s="110">
        <f>IF('group input'!C$16="None",0,IF(calculations!V79, calculations!V79,0))</f>
        <v>0</v>
      </c>
      <c r="N114" s="111">
        <f>IF(AND(calculations!E79&lt;&gt;0,$D$19&lt;&gt;"None"),'summary lookup and rates'!$C$5,0)</f>
        <v>0</v>
      </c>
      <c r="O114" s="114">
        <f>calculations!W79</f>
        <v>0</v>
      </c>
      <c r="P114" s="115">
        <f>IF(AND($D$20&lt;&gt;"None",calculations!E79&lt;&gt;0),'summary lookup and rates'!$C$6,0)</f>
        <v>0</v>
      </c>
      <c r="Q114" s="114">
        <f>calculations!X79</f>
        <v>0</v>
      </c>
      <c r="R114" s="112">
        <f t="shared" si="1"/>
        <v>0</v>
      </c>
    </row>
    <row r="115" spans="2:18" x14ac:dyDescent="0.3">
      <c r="B115" s="140">
        <f>IF('group input'!C$16="None",0,IF(calculations!F30&gt;0,calculations!F30,0))</f>
        <v>0</v>
      </c>
      <c r="C115" s="135">
        <f>IF('group input'!C$16="None",0,IF(calculations!D30&gt;0,calculations!D30,0))</f>
        <v>0</v>
      </c>
      <c r="D115" s="136">
        <f>IF('group input'!C$16="None",0,IF(calculations!V30, calculations!V30,0))</f>
        <v>0</v>
      </c>
      <c r="E115" s="184">
        <f>IF(AND(calculations!E30&lt;&gt;0,$D$19&lt;&gt;"None"),'summary lookup and rates'!$C$5,0)</f>
        <v>0</v>
      </c>
      <c r="F115" s="137">
        <f>calculations!W30</f>
        <v>0</v>
      </c>
      <c r="G115" s="184">
        <f>IF(AND($D$20&lt;&gt;"None",calculations!E30&lt;&gt;0),'summary lookup and rates'!$C$6,0)</f>
        <v>0</v>
      </c>
      <c r="H115" s="137">
        <f>calculations!X30</f>
        <v>0</v>
      </c>
      <c r="I115" s="138">
        <f t="shared" si="0"/>
        <v>0</v>
      </c>
      <c r="J115" s="326"/>
      <c r="K115" s="108">
        <f>IF('group input'!C$16="None",0,IF(calculations!F80&gt;0,calculations!F80,0))</f>
        <v>0</v>
      </c>
      <c r="L115" s="109">
        <f>IF('group input'!C$16="None",0,IF(calculations!D80&gt;0,calculations!D80,0))</f>
        <v>0</v>
      </c>
      <c r="M115" s="110">
        <f>IF('group input'!C$16="None",0,IF(calculations!V80, calculations!V80,0))</f>
        <v>0</v>
      </c>
      <c r="N115" s="111">
        <f>IF(AND(calculations!E80&lt;&gt;0,$D$19&lt;&gt;"None"),'summary lookup and rates'!$C$5,0)</f>
        <v>0</v>
      </c>
      <c r="O115" s="114">
        <f>calculations!W80</f>
        <v>0</v>
      </c>
      <c r="P115" s="115">
        <f>IF(AND($D$20&lt;&gt;"None",calculations!E80&lt;&gt;0),'summary lookup and rates'!$C$6,0)</f>
        <v>0</v>
      </c>
      <c r="Q115" s="114">
        <f>calculations!X80</f>
        <v>0</v>
      </c>
      <c r="R115" s="112">
        <f t="shared" si="1"/>
        <v>0</v>
      </c>
    </row>
    <row r="116" spans="2:18" x14ac:dyDescent="0.3">
      <c r="B116" s="140">
        <f>IF('group input'!C$16="None",0,IF(calculations!F31&gt;0,calculations!F31,0))</f>
        <v>0</v>
      </c>
      <c r="C116" s="135">
        <f>IF('group input'!C$16="None",0,IF(calculations!D31&gt;0,calculations!D31,0))</f>
        <v>0</v>
      </c>
      <c r="D116" s="136">
        <f>IF('group input'!C$16="None",0,IF(calculations!V31, calculations!V31,0))</f>
        <v>0</v>
      </c>
      <c r="E116" s="184">
        <f>IF(AND(calculations!E31&lt;&gt;0,$D$19&lt;&gt;"None"),'summary lookup and rates'!$C$5,0)</f>
        <v>0</v>
      </c>
      <c r="F116" s="137">
        <f>calculations!W31</f>
        <v>0</v>
      </c>
      <c r="G116" s="184">
        <f>IF(AND($D$20&lt;&gt;"None",calculations!E31&lt;&gt;0),'summary lookup and rates'!$C$6,0)</f>
        <v>0</v>
      </c>
      <c r="H116" s="137">
        <f>calculations!X31</f>
        <v>0</v>
      </c>
      <c r="I116" s="138">
        <f t="shared" si="0"/>
        <v>0</v>
      </c>
      <c r="J116" s="326"/>
      <c r="K116" s="108">
        <f>IF('group input'!C$16="None",0,IF(calculations!F81&gt;0,calculations!F81,0))</f>
        <v>0</v>
      </c>
      <c r="L116" s="109">
        <f>IF('group input'!C$16="None",0,IF(calculations!D81&gt;0,calculations!D81,0))</f>
        <v>0</v>
      </c>
      <c r="M116" s="110">
        <f>IF('group input'!C$16="None",0,IF(calculations!V81, calculations!V81,0))</f>
        <v>0</v>
      </c>
      <c r="N116" s="111">
        <f>IF(AND(calculations!E81&lt;&gt;0,$D$19&lt;&gt;"None"),'summary lookup and rates'!$C$5,0)</f>
        <v>0</v>
      </c>
      <c r="O116" s="114">
        <f>calculations!W81</f>
        <v>0</v>
      </c>
      <c r="P116" s="115">
        <f>IF(AND($D$20&lt;&gt;"None",calculations!E81&lt;&gt;0),'summary lookup and rates'!$C$6,0)</f>
        <v>0</v>
      </c>
      <c r="Q116" s="114">
        <f>calculations!X81</f>
        <v>0</v>
      </c>
      <c r="R116" s="112">
        <f t="shared" si="1"/>
        <v>0</v>
      </c>
    </row>
    <row r="117" spans="2:18" x14ac:dyDescent="0.3">
      <c r="B117" s="140">
        <f>IF('group input'!C$16="None",0,IF(calculations!F32&gt;0,calculations!F32,0))</f>
        <v>0</v>
      </c>
      <c r="C117" s="135">
        <f>IF('group input'!C$16="None",0,IF(calculations!D32&gt;0,calculations!D32,0))</f>
        <v>0</v>
      </c>
      <c r="D117" s="136">
        <f>IF('group input'!C$16="None",0,IF(calculations!V32, calculations!V32,0))</f>
        <v>0</v>
      </c>
      <c r="E117" s="184">
        <f>IF(AND(calculations!E32&lt;&gt;0,$D$19&lt;&gt;"None"),'summary lookup and rates'!$C$5,0)</f>
        <v>0</v>
      </c>
      <c r="F117" s="137">
        <f>calculations!W32</f>
        <v>0</v>
      </c>
      <c r="G117" s="184">
        <f>IF(AND($D$20&lt;&gt;"None",calculations!E32&lt;&gt;0),'summary lookup and rates'!$C$6,0)</f>
        <v>0</v>
      </c>
      <c r="H117" s="137">
        <f>calculations!X32</f>
        <v>0</v>
      </c>
      <c r="I117" s="138">
        <f t="shared" si="0"/>
        <v>0</v>
      </c>
      <c r="J117" s="326"/>
      <c r="K117" s="108">
        <f>IF('group input'!C$16="None",0,IF(calculations!F82&gt;0,calculations!F82,0))</f>
        <v>0</v>
      </c>
      <c r="L117" s="109">
        <f>IF('group input'!C$16="None",0,IF(calculations!D82&gt;0,calculations!D82,0))</f>
        <v>0</v>
      </c>
      <c r="M117" s="110">
        <f>IF('group input'!C$16="None",0,IF(calculations!V82, calculations!V82,0))</f>
        <v>0</v>
      </c>
      <c r="N117" s="111">
        <f>IF(AND(calculations!E82&lt;&gt;0,$D$19&lt;&gt;"None"),'summary lookup and rates'!$C$5,0)</f>
        <v>0</v>
      </c>
      <c r="O117" s="114">
        <f>calculations!W82</f>
        <v>0</v>
      </c>
      <c r="P117" s="115">
        <f>IF(AND($D$20&lt;&gt;"None",calculations!E82&lt;&gt;0),'summary lookup and rates'!$C$6,0)</f>
        <v>0</v>
      </c>
      <c r="Q117" s="114">
        <f>calculations!X82</f>
        <v>0</v>
      </c>
      <c r="R117" s="112">
        <f t="shared" si="1"/>
        <v>0</v>
      </c>
    </row>
    <row r="118" spans="2:18" x14ac:dyDescent="0.3">
      <c r="B118" s="140">
        <f>IF('group input'!C$16="None",0,IF(calculations!F33&gt;0,calculations!F33,0))</f>
        <v>0</v>
      </c>
      <c r="C118" s="135">
        <f>IF('group input'!C$16="None",0,IF(calculations!D33&gt;0,calculations!D33,0))</f>
        <v>0</v>
      </c>
      <c r="D118" s="136">
        <f>IF('group input'!C$16="None",0,IF(calculations!V33, calculations!V33,0))</f>
        <v>0</v>
      </c>
      <c r="E118" s="184">
        <f>IF(AND(calculations!E33&lt;&gt;0,$D$19&lt;&gt;"None"),'summary lookup and rates'!$C$5,0)</f>
        <v>0</v>
      </c>
      <c r="F118" s="137">
        <f>calculations!W33</f>
        <v>0</v>
      </c>
      <c r="G118" s="184">
        <f>IF(AND($D$20&lt;&gt;"None",calculations!E33&lt;&gt;0),'summary lookup and rates'!$C$6,0)</f>
        <v>0</v>
      </c>
      <c r="H118" s="137">
        <f>calculations!X33</f>
        <v>0</v>
      </c>
      <c r="I118" s="138">
        <f t="shared" si="0"/>
        <v>0</v>
      </c>
      <c r="J118" s="326"/>
      <c r="K118" s="108">
        <f>IF('group input'!C$16="None",0,IF(calculations!F83&gt;0,calculations!F83,0))</f>
        <v>0</v>
      </c>
      <c r="L118" s="109">
        <f>IF('group input'!C$16="None",0,IF(calculations!D83&gt;0,calculations!D83,0))</f>
        <v>0</v>
      </c>
      <c r="M118" s="110">
        <f>IF('group input'!C$16="None",0,IF(calculations!V83, calculations!V83,0))</f>
        <v>0</v>
      </c>
      <c r="N118" s="111">
        <f>IF(AND(calculations!E83&lt;&gt;0,$D$19&lt;&gt;"None"),'summary lookup and rates'!$C$5,0)</f>
        <v>0</v>
      </c>
      <c r="O118" s="114">
        <f>calculations!W83</f>
        <v>0</v>
      </c>
      <c r="P118" s="115">
        <f>IF(AND($D$20&lt;&gt;"None",calculations!E83&lt;&gt;0),'summary lookup and rates'!$C$6,0)</f>
        <v>0</v>
      </c>
      <c r="Q118" s="114">
        <f>calculations!X83</f>
        <v>0</v>
      </c>
      <c r="R118" s="112">
        <f t="shared" si="1"/>
        <v>0</v>
      </c>
    </row>
    <row r="119" spans="2:18" x14ac:dyDescent="0.3">
      <c r="B119" s="140">
        <f>IF('group input'!C$16="None",0,IF(calculations!F34&gt;0,calculations!F34,0))</f>
        <v>0</v>
      </c>
      <c r="C119" s="135">
        <f>IF('group input'!C$16="None",0,IF(calculations!D34&gt;0,calculations!D34,0))</f>
        <v>0</v>
      </c>
      <c r="D119" s="136">
        <f>IF('group input'!C$16="None",0,IF(calculations!V34, calculations!V34,0))</f>
        <v>0</v>
      </c>
      <c r="E119" s="184">
        <f>IF(AND(calculations!E34&lt;&gt;0,$D$19&lt;&gt;"None"),'summary lookup and rates'!$C$5,0)</f>
        <v>0</v>
      </c>
      <c r="F119" s="137">
        <f>calculations!W34</f>
        <v>0</v>
      </c>
      <c r="G119" s="184">
        <f>IF(AND($D$20&lt;&gt;"None",calculations!E34&lt;&gt;0),'summary lookup and rates'!$C$6,0)</f>
        <v>0</v>
      </c>
      <c r="H119" s="137">
        <f>calculations!X34</f>
        <v>0</v>
      </c>
      <c r="I119" s="138">
        <f t="shared" si="0"/>
        <v>0</v>
      </c>
      <c r="J119" s="326"/>
      <c r="K119" s="108">
        <f>IF('group input'!C$16="None",0,IF(calculations!F84&gt;0,calculations!F84,0))</f>
        <v>0</v>
      </c>
      <c r="L119" s="109">
        <f>IF('group input'!C$16="None",0,IF(calculations!D84&gt;0,calculations!D84,0))</f>
        <v>0</v>
      </c>
      <c r="M119" s="110">
        <f>IF('group input'!C$16="None",0,IF(calculations!V84, calculations!V84,0))</f>
        <v>0</v>
      </c>
      <c r="N119" s="111">
        <f>IF(AND(calculations!E84&lt;&gt;0,$D$19&lt;&gt;"None"),'summary lookup and rates'!$C$5,0)</f>
        <v>0</v>
      </c>
      <c r="O119" s="114">
        <f>calculations!W84</f>
        <v>0</v>
      </c>
      <c r="P119" s="115">
        <f>IF(AND($D$20&lt;&gt;"None",calculations!E84&lt;&gt;0),'summary lookup and rates'!$C$6,0)</f>
        <v>0</v>
      </c>
      <c r="Q119" s="114">
        <f>calculations!X84</f>
        <v>0</v>
      </c>
      <c r="R119" s="112">
        <f t="shared" si="1"/>
        <v>0</v>
      </c>
    </row>
    <row r="120" spans="2:18" x14ac:dyDescent="0.3">
      <c r="B120" s="140">
        <f>IF('group input'!C$16="None",0,IF(calculations!F35&gt;0,calculations!F35,0))</f>
        <v>0</v>
      </c>
      <c r="C120" s="135">
        <f>IF('group input'!C$16="None",0,IF(calculations!D35&gt;0,calculations!D35,0))</f>
        <v>0</v>
      </c>
      <c r="D120" s="136">
        <f>IF('group input'!C$16="None",0,IF(calculations!V35, calculations!V35,0))</f>
        <v>0</v>
      </c>
      <c r="E120" s="184">
        <f>IF(AND(calculations!E35&lt;&gt;0,$D$19&lt;&gt;"None"),'summary lookup and rates'!$C$5,0)</f>
        <v>0</v>
      </c>
      <c r="F120" s="137">
        <f>calculations!W35</f>
        <v>0</v>
      </c>
      <c r="G120" s="184">
        <f>IF(AND($D$20&lt;&gt;"None",calculations!E35&lt;&gt;0),'summary lookup and rates'!$C$6,0)</f>
        <v>0</v>
      </c>
      <c r="H120" s="137">
        <f>calculations!X35</f>
        <v>0</v>
      </c>
      <c r="I120" s="138">
        <f t="shared" si="0"/>
        <v>0</v>
      </c>
      <c r="J120" s="326"/>
      <c r="K120" s="108">
        <f>IF('group input'!C$16="None",0,IF(calculations!F85&gt;0,calculations!F85,0))</f>
        <v>0</v>
      </c>
      <c r="L120" s="109">
        <f>IF('group input'!C$16="None",0,IF(calculations!D85&gt;0,calculations!D85,0))</f>
        <v>0</v>
      </c>
      <c r="M120" s="110">
        <f>IF('group input'!C$16="None",0,IF(calculations!V85, calculations!V85,0))</f>
        <v>0</v>
      </c>
      <c r="N120" s="111">
        <f>IF(AND(calculations!E85&lt;&gt;0,$D$19&lt;&gt;"None"),'summary lookup and rates'!$C$5,0)</f>
        <v>0</v>
      </c>
      <c r="O120" s="114">
        <f>calculations!W85</f>
        <v>0</v>
      </c>
      <c r="P120" s="115">
        <f>IF(AND($D$20&lt;&gt;"None",calculations!E85&lt;&gt;0),'summary lookup and rates'!$C$6,0)</f>
        <v>0</v>
      </c>
      <c r="Q120" s="114">
        <f>calculations!X85</f>
        <v>0</v>
      </c>
      <c r="R120" s="112">
        <f t="shared" si="1"/>
        <v>0</v>
      </c>
    </row>
    <row r="121" spans="2:18" x14ac:dyDescent="0.3">
      <c r="B121" s="140">
        <f>IF('group input'!C$16="None",0,IF(calculations!F36&gt;0,calculations!F36,0))</f>
        <v>0</v>
      </c>
      <c r="C121" s="135">
        <f>IF('group input'!C$16="None",0,IF(calculations!D36&gt;0,calculations!D36,0))</f>
        <v>0</v>
      </c>
      <c r="D121" s="136">
        <f>IF('group input'!C$16="None",0,IF(calculations!V36, calculations!V36,0))</f>
        <v>0</v>
      </c>
      <c r="E121" s="184">
        <f>IF(AND(calculations!E36&lt;&gt;0,$D$19&lt;&gt;"None"),'summary lookup and rates'!$C$5,0)</f>
        <v>0</v>
      </c>
      <c r="F121" s="137">
        <f>calculations!W36</f>
        <v>0</v>
      </c>
      <c r="G121" s="184">
        <f>IF(AND($D$20&lt;&gt;"None",calculations!E36&lt;&gt;0),'summary lookup and rates'!$C$6,0)</f>
        <v>0</v>
      </c>
      <c r="H121" s="137">
        <f>calculations!X36</f>
        <v>0</v>
      </c>
      <c r="I121" s="138">
        <f t="shared" si="0"/>
        <v>0</v>
      </c>
      <c r="J121" s="326"/>
      <c r="K121" s="108">
        <f>IF('group input'!C$16="None",0,IF(calculations!F86&gt;0,calculations!F86,0))</f>
        <v>0</v>
      </c>
      <c r="L121" s="109">
        <f>IF('group input'!C$16="None",0,IF(calculations!D86&gt;0,calculations!D86,0))</f>
        <v>0</v>
      </c>
      <c r="M121" s="110">
        <f>IF('group input'!C$16="None",0,IF(calculations!V86, calculations!V86,0))</f>
        <v>0</v>
      </c>
      <c r="N121" s="111">
        <f>IF(AND(calculations!E86&lt;&gt;0,$D$19&lt;&gt;"None"),'summary lookup and rates'!$C$5,0)</f>
        <v>0</v>
      </c>
      <c r="O121" s="114">
        <f>calculations!W86</f>
        <v>0</v>
      </c>
      <c r="P121" s="115">
        <f>IF(AND($D$20&lt;&gt;"None",calculations!E86&lt;&gt;0),'summary lookup and rates'!$C$6,0)</f>
        <v>0</v>
      </c>
      <c r="Q121" s="114">
        <f>calculations!X86</f>
        <v>0</v>
      </c>
      <c r="R121" s="112">
        <f t="shared" si="1"/>
        <v>0</v>
      </c>
    </row>
    <row r="122" spans="2:18" x14ac:dyDescent="0.3">
      <c r="B122" s="140">
        <f>IF('group input'!C$16="None",0,IF(calculations!F37&gt;0,calculations!F37,0))</f>
        <v>0</v>
      </c>
      <c r="C122" s="135">
        <f>IF('group input'!C$16="None",0,IF(calculations!D37&gt;0,calculations!D37,0))</f>
        <v>0</v>
      </c>
      <c r="D122" s="136">
        <f>IF('group input'!C$16="None",0,IF(calculations!V37, calculations!V37,0))</f>
        <v>0</v>
      </c>
      <c r="E122" s="184">
        <f>IF(AND(calculations!E37&lt;&gt;0,$D$19&lt;&gt;"None"),'summary lookup and rates'!$C$5,0)</f>
        <v>0</v>
      </c>
      <c r="F122" s="137">
        <f>calculations!W37</f>
        <v>0</v>
      </c>
      <c r="G122" s="184">
        <f>IF(AND($D$20&lt;&gt;"None",calculations!E37&lt;&gt;0),'summary lookup and rates'!$C$6,0)</f>
        <v>0</v>
      </c>
      <c r="H122" s="137">
        <f>calculations!X37</f>
        <v>0</v>
      </c>
      <c r="I122" s="138">
        <f t="shared" si="0"/>
        <v>0</v>
      </c>
      <c r="J122" s="326"/>
      <c r="K122" s="108">
        <f>IF('group input'!C$16="None",0,IF(calculations!F87&gt;0,calculations!F87,0))</f>
        <v>0</v>
      </c>
      <c r="L122" s="109">
        <f>IF('group input'!C$16="None",0,IF(calculations!D87&gt;0,calculations!D87,0))</f>
        <v>0</v>
      </c>
      <c r="M122" s="110">
        <f>IF('group input'!C$16="None",0,IF(calculations!V87, calculations!V87,0))</f>
        <v>0</v>
      </c>
      <c r="N122" s="111">
        <f>IF(AND(calculations!E87&lt;&gt;0,$D$19&lt;&gt;"None"),'summary lookup and rates'!$C$5,0)</f>
        <v>0</v>
      </c>
      <c r="O122" s="114">
        <f>calculations!W87</f>
        <v>0</v>
      </c>
      <c r="P122" s="115">
        <f>IF(AND($D$20&lt;&gt;"None",calculations!E87&lt;&gt;0),'summary lookup and rates'!$C$6,0)</f>
        <v>0</v>
      </c>
      <c r="Q122" s="114">
        <f>calculations!X87</f>
        <v>0</v>
      </c>
      <c r="R122" s="112">
        <f t="shared" si="1"/>
        <v>0</v>
      </c>
    </row>
    <row r="123" spans="2:18" x14ac:dyDescent="0.3">
      <c r="B123" s="140">
        <f>IF('group input'!C$16="None",0,IF(calculations!F38&gt;0,calculations!F38,0))</f>
        <v>0</v>
      </c>
      <c r="C123" s="135">
        <f>IF('group input'!C$16="None",0,IF(calculations!D38&gt;0,calculations!D38,0))</f>
        <v>0</v>
      </c>
      <c r="D123" s="136">
        <f>IF('group input'!C$16="None",0,IF(calculations!V38, calculations!V38,0))</f>
        <v>0</v>
      </c>
      <c r="E123" s="184">
        <f>IF(AND(calculations!E38&lt;&gt;0,$D$19&lt;&gt;"None"),'summary lookup and rates'!$C$5,0)</f>
        <v>0</v>
      </c>
      <c r="F123" s="137">
        <f>calculations!W38</f>
        <v>0</v>
      </c>
      <c r="G123" s="184">
        <f>IF(AND($D$20&lt;&gt;"None",calculations!E38&lt;&gt;0),'summary lookup and rates'!$C$6,0)</f>
        <v>0</v>
      </c>
      <c r="H123" s="137">
        <f>calculations!X38</f>
        <v>0</v>
      </c>
      <c r="I123" s="138">
        <f t="shared" si="0"/>
        <v>0</v>
      </c>
      <c r="J123" s="326"/>
      <c r="K123" s="108">
        <f>IF('group input'!C$16="None",0,IF(calculations!F88&gt;0,calculations!F88,0))</f>
        <v>0</v>
      </c>
      <c r="L123" s="109">
        <f>IF('group input'!C$16="None",0,IF(calculations!D88&gt;0,calculations!D88,0))</f>
        <v>0</v>
      </c>
      <c r="M123" s="110">
        <f>IF('group input'!C$16="None",0,IF(calculations!V88, calculations!V88,0))</f>
        <v>0</v>
      </c>
      <c r="N123" s="111">
        <f>IF(AND(calculations!E88&lt;&gt;0,$D$19&lt;&gt;"None"),'summary lookup and rates'!$C$5,0)</f>
        <v>0</v>
      </c>
      <c r="O123" s="114">
        <f>calculations!W88</f>
        <v>0</v>
      </c>
      <c r="P123" s="115">
        <f>IF(AND($D$20&lt;&gt;"None",calculations!E88&lt;&gt;0),'summary lookup and rates'!$C$6,0)</f>
        <v>0</v>
      </c>
      <c r="Q123" s="114">
        <f>calculations!X88</f>
        <v>0</v>
      </c>
      <c r="R123" s="112">
        <f t="shared" si="1"/>
        <v>0</v>
      </c>
    </row>
    <row r="124" spans="2:18" x14ac:dyDescent="0.3">
      <c r="B124" s="140">
        <f>IF('group input'!C$16="None",0,IF(calculations!F39&gt;0,calculations!F39,0))</f>
        <v>0</v>
      </c>
      <c r="C124" s="135">
        <f>IF('group input'!C$16="None",0,IF(calculations!D39&gt;0,calculations!D39,0))</f>
        <v>0</v>
      </c>
      <c r="D124" s="136">
        <f>IF('group input'!C$16="None",0,IF(calculations!V39, calculations!V39,0))</f>
        <v>0</v>
      </c>
      <c r="E124" s="184">
        <f>IF(AND(calculations!E39&lt;&gt;0,$D$19&lt;&gt;"None"),'summary lookup and rates'!$C$5,0)</f>
        <v>0</v>
      </c>
      <c r="F124" s="137">
        <f>calculations!W39</f>
        <v>0</v>
      </c>
      <c r="G124" s="184">
        <f>IF(AND($D$20&lt;&gt;"None",calculations!E39&lt;&gt;0),'summary lookup and rates'!$C$6,0)</f>
        <v>0</v>
      </c>
      <c r="H124" s="137">
        <f>calculations!X39</f>
        <v>0</v>
      </c>
      <c r="I124" s="138">
        <f t="shared" si="0"/>
        <v>0</v>
      </c>
      <c r="J124" s="326"/>
      <c r="K124" s="108">
        <f>IF('group input'!C$16="None",0,IF(calculations!F89&gt;0,calculations!F89,0))</f>
        <v>0</v>
      </c>
      <c r="L124" s="109">
        <f>IF('group input'!C$16="None",0,IF(calculations!D89&gt;0,calculations!D89,0))</f>
        <v>0</v>
      </c>
      <c r="M124" s="110">
        <f>IF('group input'!C$16="None",0,IF(calculations!V89, calculations!V89,0))</f>
        <v>0</v>
      </c>
      <c r="N124" s="111">
        <f>IF(AND(calculations!E89&lt;&gt;0,$D$19&lt;&gt;"None"),'summary lookup and rates'!$C$5,0)</f>
        <v>0</v>
      </c>
      <c r="O124" s="114">
        <f>calculations!W89</f>
        <v>0</v>
      </c>
      <c r="P124" s="115">
        <f>IF(AND($D$20&lt;&gt;"None",calculations!E89&lt;&gt;0),'summary lookup and rates'!$C$6,0)</f>
        <v>0</v>
      </c>
      <c r="Q124" s="114">
        <f>calculations!X89</f>
        <v>0</v>
      </c>
      <c r="R124" s="112">
        <f t="shared" si="1"/>
        <v>0</v>
      </c>
    </row>
    <row r="125" spans="2:18" x14ac:dyDescent="0.3">
      <c r="B125" s="140">
        <f>IF('group input'!C$16="None",0,IF(calculations!F40&gt;0,calculations!F40,0))</f>
        <v>0</v>
      </c>
      <c r="C125" s="135">
        <f>IF('group input'!C$16="None",0,IF(calculations!D40&gt;0,calculations!D40,0))</f>
        <v>0</v>
      </c>
      <c r="D125" s="136">
        <f>IF('group input'!C$16="None",0,IF(calculations!V40, calculations!V40,0))</f>
        <v>0</v>
      </c>
      <c r="E125" s="184">
        <f>IF(AND(calculations!E40&lt;&gt;0,$D$19&lt;&gt;"None"),'summary lookup and rates'!$C$5,0)</f>
        <v>0</v>
      </c>
      <c r="F125" s="137">
        <f>calculations!W40</f>
        <v>0</v>
      </c>
      <c r="G125" s="184">
        <f>IF(AND($D$20&lt;&gt;"None",calculations!E40&lt;&gt;0),'summary lookup and rates'!$C$6,0)</f>
        <v>0</v>
      </c>
      <c r="H125" s="137">
        <f>calculations!X40</f>
        <v>0</v>
      </c>
      <c r="I125" s="138">
        <f t="shared" si="0"/>
        <v>0</v>
      </c>
      <c r="J125" s="326"/>
      <c r="K125" s="108">
        <f>IF('group input'!C$16="None",0,IF(calculations!F90&gt;0,calculations!F90,0))</f>
        <v>0</v>
      </c>
      <c r="L125" s="109">
        <f>IF('group input'!C$16="None",0,IF(calculations!D90&gt;0,calculations!D90,0))</f>
        <v>0</v>
      </c>
      <c r="M125" s="110">
        <f>IF('group input'!C$16="None",0,IF(calculations!V90, calculations!V90,0))</f>
        <v>0</v>
      </c>
      <c r="N125" s="111">
        <f>IF(AND(calculations!E90&lt;&gt;0,$D$19&lt;&gt;"None"),'summary lookup and rates'!$C$5,0)</f>
        <v>0</v>
      </c>
      <c r="O125" s="114">
        <f>calculations!W90</f>
        <v>0</v>
      </c>
      <c r="P125" s="115">
        <f>IF(AND($D$20&lt;&gt;"None",calculations!E90&lt;&gt;0),'summary lookup and rates'!$C$6,0)</f>
        <v>0</v>
      </c>
      <c r="Q125" s="114">
        <f>calculations!X90</f>
        <v>0</v>
      </c>
      <c r="R125" s="112">
        <f t="shared" si="1"/>
        <v>0</v>
      </c>
    </row>
    <row r="126" spans="2:18" x14ac:dyDescent="0.3">
      <c r="B126" s="140">
        <f>IF('group input'!C$16="None",0,IF(calculations!F41&gt;0,calculations!F41,0))</f>
        <v>0</v>
      </c>
      <c r="C126" s="135">
        <f>IF('group input'!C$16="None",0,IF(calculations!D41&gt;0,calculations!D41,0))</f>
        <v>0</v>
      </c>
      <c r="D126" s="136">
        <f>IF('group input'!C$16="None",0,IF(calculations!V41, calculations!V41,0))</f>
        <v>0</v>
      </c>
      <c r="E126" s="184">
        <f>IF(AND(calculations!E41&lt;&gt;0,$D$19&lt;&gt;"None"),'summary lookup and rates'!$C$5,0)</f>
        <v>0</v>
      </c>
      <c r="F126" s="137">
        <f>calculations!W41</f>
        <v>0</v>
      </c>
      <c r="G126" s="184">
        <f>IF(AND($D$20&lt;&gt;"None",calculations!E41&lt;&gt;0),'summary lookup and rates'!$C$6,0)</f>
        <v>0</v>
      </c>
      <c r="H126" s="137">
        <f>calculations!X41</f>
        <v>0</v>
      </c>
      <c r="I126" s="138">
        <f t="shared" si="0"/>
        <v>0</v>
      </c>
      <c r="J126" s="326"/>
      <c r="K126" s="108">
        <f>IF('group input'!C$16="None",0,IF(calculations!F91&gt;0,calculations!F91,0))</f>
        <v>0</v>
      </c>
      <c r="L126" s="109">
        <f>IF('group input'!C$16="None",0,IF(calculations!D91&gt;0,calculations!D91,0))</f>
        <v>0</v>
      </c>
      <c r="M126" s="110">
        <f>IF('group input'!C$16="None",0,IF(calculations!V91, calculations!V91,0))</f>
        <v>0</v>
      </c>
      <c r="N126" s="111">
        <f>IF(AND(calculations!E91&lt;&gt;0,$D$19&lt;&gt;"None"),'summary lookup and rates'!$C$5,0)</f>
        <v>0</v>
      </c>
      <c r="O126" s="114">
        <f>calculations!W91</f>
        <v>0</v>
      </c>
      <c r="P126" s="115">
        <f>IF(AND($D$20&lt;&gt;"None",calculations!E91&lt;&gt;0),'summary lookup and rates'!$C$6,0)</f>
        <v>0</v>
      </c>
      <c r="Q126" s="114">
        <f>calculations!X91</f>
        <v>0</v>
      </c>
      <c r="R126" s="112">
        <f t="shared" si="1"/>
        <v>0</v>
      </c>
    </row>
    <row r="127" spans="2:18" x14ac:dyDescent="0.3">
      <c r="B127" s="140">
        <f>IF('group input'!C$16="None",0,IF(calculations!F42&gt;0,calculations!F42,0))</f>
        <v>0</v>
      </c>
      <c r="C127" s="135">
        <f>IF('group input'!C$16="None",0,IF(calculations!D42&gt;0,calculations!D42,0))</f>
        <v>0</v>
      </c>
      <c r="D127" s="136">
        <f>IF('group input'!C$16="None",0,IF(calculations!V42, calculations!V42,0))</f>
        <v>0</v>
      </c>
      <c r="E127" s="184">
        <f>IF(AND(calculations!E42&lt;&gt;0,$D$19&lt;&gt;"None"),'summary lookup and rates'!$C$5,0)</f>
        <v>0</v>
      </c>
      <c r="F127" s="137">
        <f>calculations!W42</f>
        <v>0</v>
      </c>
      <c r="G127" s="184">
        <f>IF(AND($D$20&lt;&gt;"None",calculations!E42&lt;&gt;0),'summary lookup and rates'!$C$6,0)</f>
        <v>0</v>
      </c>
      <c r="H127" s="137">
        <f>calculations!X42</f>
        <v>0</v>
      </c>
      <c r="I127" s="138">
        <f t="shared" si="0"/>
        <v>0</v>
      </c>
      <c r="J127" s="326"/>
      <c r="K127" s="108">
        <f>IF('group input'!C$16="None",0,IF(calculations!F92&gt;0,calculations!F92,0))</f>
        <v>0</v>
      </c>
      <c r="L127" s="109">
        <f>IF('group input'!C$16="None",0,IF(calculations!D92&gt;0,calculations!D92,0))</f>
        <v>0</v>
      </c>
      <c r="M127" s="110">
        <f>IF('group input'!C$16="None",0,IF(calculations!V92, calculations!V92,0))</f>
        <v>0</v>
      </c>
      <c r="N127" s="111">
        <f>IF(AND(calculations!E92&lt;&gt;0,$D$19&lt;&gt;"None"),'summary lookup and rates'!$C$5,0)</f>
        <v>0</v>
      </c>
      <c r="O127" s="114">
        <f>calculations!W92</f>
        <v>0</v>
      </c>
      <c r="P127" s="115">
        <f>IF(AND($D$20&lt;&gt;"None",calculations!E92&lt;&gt;0),'summary lookup and rates'!$C$6,0)</f>
        <v>0</v>
      </c>
      <c r="Q127" s="114">
        <f>calculations!X92</f>
        <v>0</v>
      </c>
      <c r="R127" s="112">
        <f t="shared" si="1"/>
        <v>0</v>
      </c>
    </row>
    <row r="128" spans="2:18" x14ac:dyDescent="0.3">
      <c r="B128" s="140">
        <f>IF('group input'!C$16="None",0,IF(calculations!F43&gt;0,calculations!F43,0))</f>
        <v>0</v>
      </c>
      <c r="C128" s="135">
        <f>IF('group input'!C$16="None",0,IF(calculations!D43&gt;0,calculations!D43,0))</f>
        <v>0</v>
      </c>
      <c r="D128" s="136">
        <f>IF('group input'!C$16="None",0,IF(calculations!V43, calculations!V43,0))</f>
        <v>0</v>
      </c>
      <c r="E128" s="184">
        <f>IF(AND(calculations!E43&lt;&gt;0,$D$19&lt;&gt;"None"),'summary lookup and rates'!$C$5,0)</f>
        <v>0</v>
      </c>
      <c r="F128" s="137">
        <f>calculations!W43</f>
        <v>0</v>
      </c>
      <c r="G128" s="184">
        <f>IF(AND($D$20&lt;&gt;"None",calculations!E43&lt;&gt;0),'summary lookup and rates'!$C$6,0)</f>
        <v>0</v>
      </c>
      <c r="H128" s="137">
        <f>calculations!X43</f>
        <v>0</v>
      </c>
      <c r="I128" s="138">
        <f t="shared" si="0"/>
        <v>0</v>
      </c>
      <c r="J128" s="326"/>
      <c r="K128" s="108">
        <f>IF('group input'!C$16="None",0,IF(calculations!F93&gt;0,calculations!F93,0))</f>
        <v>0</v>
      </c>
      <c r="L128" s="109">
        <f>IF('group input'!C$16="None",0,IF(calculations!D93&gt;0,calculations!D93,0))</f>
        <v>0</v>
      </c>
      <c r="M128" s="110">
        <f>IF('group input'!C$16="None",0,IF(calculations!V93, calculations!V93,0))</f>
        <v>0</v>
      </c>
      <c r="N128" s="111">
        <f>IF(AND(calculations!E93&lt;&gt;0,$D$19&lt;&gt;"None"),'summary lookup and rates'!$C$5,0)</f>
        <v>0</v>
      </c>
      <c r="O128" s="114">
        <f>calculations!W93</f>
        <v>0</v>
      </c>
      <c r="P128" s="115">
        <f>IF(AND($D$20&lt;&gt;"None",calculations!E93&lt;&gt;0),'summary lookup and rates'!$C$6,0)</f>
        <v>0</v>
      </c>
      <c r="Q128" s="114">
        <f>calculations!X93</f>
        <v>0</v>
      </c>
      <c r="R128" s="112">
        <f t="shared" si="1"/>
        <v>0</v>
      </c>
    </row>
    <row r="129" spans="2:19" x14ac:dyDescent="0.3">
      <c r="B129" s="140">
        <f>IF('group input'!C$16="None",0,IF(calculations!F44&gt;0,calculations!F44,0))</f>
        <v>0</v>
      </c>
      <c r="C129" s="135">
        <f>IF('group input'!C$16="None",0,IF(calculations!D44&gt;0,calculations!D44,0))</f>
        <v>0</v>
      </c>
      <c r="D129" s="136">
        <f>IF('group input'!C$16="None",0,IF(calculations!V44, calculations!V44,0))</f>
        <v>0</v>
      </c>
      <c r="E129" s="184">
        <f>IF(AND(calculations!E44&lt;&gt;0,$D$19&lt;&gt;"None"),'summary lookup and rates'!$C$5,0)</f>
        <v>0</v>
      </c>
      <c r="F129" s="137">
        <f>calculations!W44</f>
        <v>0</v>
      </c>
      <c r="G129" s="184">
        <f>IF(AND($D$20&lt;&gt;"None",calculations!E44&lt;&gt;0),'summary lookup and rates'!$C$6,0)</f>
        <v>0</v>
      </c>
      <c r="H129" s="137">
        <f>calculations!X44</f>
        <v>0</v>
      </c>
      <c r="I129" s="138">
        <f t="shared" si="0"/>
        <v>0</v>
      </c>
      <c r="J129" s="326"/>
      <c r="K129" s="108">
        <f>IF('group input'!C$16="None",0,IF(calculations!F94&gt;0,calculations!F94,0))</f>
        <v>0</v>
      </c>
      <c r="L129" s="109">
        <f>IF('group input'!C$16="None",0,IF(calculations!D94&gt;0,calculations!D94,0))</f>
        <v>0</v>
      </c>
      <c r="M129" s="110">
        <f>IF('group input'!C$16="None",0,IF(calculations!V94, calculations!V94,0))</f>
        <v>0</v>
      </c>
      <c r="N129" s="111">
        <f>IF(AND(calculations!E94&lt;&gt;0,$D$19&lt;&gt;"None"),'summary lookup and rates'!$C$5,0)</f>
        <v>0</v>
      </c>
      <c r="O129" s="114">
        <f>calculations!W94</f>
        <v>0</v>
      </c>
      <c r="P129" s="115">
        <f>IF(AND($D$20&lt;&gt;"None",calculations!E94&lt;&gt;0),'summary lookup and rates'!$C$6,0)</f>
        <v>0</v>
      </c>
      <c r="Q129" s="114">
        <f>calculations!X94</f>
        <v>0</v>
      </c>
      <c r="R129" s="112">
        <f t="shared" si="1"/>
        <v>0</v>
      </c>
    </row>
    <row r="130" spans="2:19" x14ac:dyDescent="0.3">
      <c r="B130" s="140">
        <f>IF('group input'!C$16="None",0,IF(calculations!F45&gt;0,calculations!F45,0))</f>
        <v>0</v>
      </c>
      <c r="C130" s="135">
        <f>IF('group input'!C$16="None",0,IF(calculations!D45&gt;0,calculations!D45,0))</f>
        <v>0</v>
      </c>
      <c r="D130" s="136">
        <f>IF('group input'!C$16="None",0,IF(calculations!V45, calculations!V45,0))</f>
        <v>0</v>
      </c>
      <c r="E130" s="184">
        <f>IF(AND(calculations!E45&lt;&gt;0,$D$19&lt;&gt;"None"),'summary lookup and rates'!$C$5,0)</f>
        <v>0</v>
      </c>
      <c r="F130" s="137">
        <f>calculations!W45</f>
        <v>0</v>
      </c>
      <c r="G130" s="184">
        <f>IF(AND($D$20&lt;&gt;"None",calculations!E45&lt;&gt;0),'summary lookup and rates'!$C$6,0)</f>
        <v>0</v>
      </c>
      <c r="H130" s="137">
        <f>calculations!X45</f>
        <v>0</v>
      </c>
      <c r="I130" s="138">
        <f t="shared" si="0"/>
        <v>0</v>
      </c>
      <c r="J130" s="326"/>
      <c r="K130" s="108">
        <f>IF('group input'!C$16="None",0,IF(calculations!F95&gt;0,calculations!F95,0))</f>
        <v>0</v>
      </c>
      <c r="L130" s="109">
        <f>IF('group input'!C$16="None",0,IF(calculations!D95&gt;0,calculations!D95,0))</f>
        <v>0</v>
      </c>
      <c r="M130" s="110">
        <f>IF('group input'!C$16="None",0,IF(calculations!V95, calculations!V95,0))</f>
        <v>0</v>
      </c>
      <c r="N130" s="111">
        <f>IF(AND(calculations!E95&lt;&gt;0,$D$19&lt;&gt;"None"),'summary lookup and rates'!$C$5,0)</f>
        <v>0</v>
      </c>
      <c r="O130" s="114">
        <f>calculations!W95</f>
        <v>0</v>
      </c>
      <c r="P130" s="115">
        <f>IF(AND($D$20&lt;&gt;"None",calculations!E95&lt;&gt;0),'summary lookup and rates'!$C$6,0)</f>
        <v>0</v>
      </c>
      <c r="Q130" s="114">
        <f>calculations!X95</f>
        <v>0</v>
      </c>
      <c r="R130" s="112">
        <f t="shared" si="1"/>
        <v>0</v>
      </c>
    </row>
    <row r="131" spans="2:19" x14ac:dyDescent="0.3">
      <c r="B131" s="140">
        <f>IF('group input'!C$16="None",0,IF(calculations!F46&gt;0,calculations!F46,0))</f>
        <v>0</v>
      </c>
      <c r="C131" s="135">
        <f>IF('group input'!C$16="None",0,IF(calculations!D46&gt;0,calculations!D46,0))</f>
        <v>0</v>
      </c>
      <c r="D131" s="136">
        <f>IF('group input'!C$16="None",0,IF(calculations!V46, calculations!V46,0))</f>
        <v>0</v>
      </c>
      <c r="E131" s="184">
        <f>IF(AND(calculations!E46&lt;&gt;0,$D$19&lt;&gt;"None"),'summary lookup and rates'!$C$5,0)</f>
        <v>0</v>
      </c>
      <c r="F131" s="137">
        <f>calculations!W46</f>
        <v>0</v>
      </c>
      <c r="G131" s="184">
        <f>IF(AND($D$20&lt;&gt;"None",calculations!E46&lt;&gt;0),'summary lookup and rates'!$C$6,0)</f>
        <v>0</v>
      </c>
      <c r="H131" s="137">
        <f>calculations!X46</f>
        <v>0</v>
      </c>
      <c r="I131" s="138">
        <f t="shared" si="0"/>
        <v>0</v>
      </c>
      <c r="J131" s="326"/>
      <c r="K131" s="108">
        <f>IF('group input'!C$16="None",0,IF(calculations!F96&gt;0,calculations!F96,0))</f>
        <v>0</v>
      </c>
      <c r="L131" s="109">
        <f>IF('group input'!C$16="None",0,IF(calculations!D96&gt;0,calculations!D96,0))</f>
        <v>0</v>
      </c>
      <c r="M131" s="110">
        <f>IF('group input'!C$16="None",0,IF(calculations!V96, calculations!V96,0))</f>
        <v>0</v>
      </c>
      <c r="N131" s="111">
        <f>IF(AND(calculations!E96&lt;&gt;0,$D$19&lt;&gt;"None"),'summary lookup and rates'!$C$5,0)</f>
        <v>0</v>
      </c>
      <c r="O131" s="114">
        <f>calculations!W96</f>
        <v>0</v>
      </c>
      <c r="P131" s="115">
        <f>IF(AND($D$20&lt;&gt;"None",calculations!E96&lt;&gt;0),'summary lookup and rates'!$C$6,0)</f>
        <v>0</v>
      </c>
      <c r="Q131" s="114">
        <f>calculations!X96</f>
        <v>0</v>
      </c>
      <c r="R131" s="112">
        <f t="shared" si="1"/>
        <v>0</v>
      </c>
    </row>
    <row r="132" spans="2:19" x14ac:dyDescent="0.3">
      <c r="B132" s="140">
        <f>IF('group input'!C$16="None",0,IF(calculations!F47&gt;0,calculations!F47,0))</f>
        <v>0</v>
      </c>
      <c r="C132" s="135">
        <f>IF('group input'!C$16="None",0,IF(calculations!D47&gt;0,calculations!D47,0))</f>
        <v>0</v>
      </c>
      <c r="D132" s="136">
        <f>IF('group input'!C$16="None",0,IF(calculations!V47, calculations!V47,0))</f>
        <v>0</v>
      </c>
      <c r="E132" s="184">
        <f>IF(AND(calculations!E47&lt;&gt;0,$D$19&lt;&gt;"None"),'summary lookup and rates'!$C$5,0)</f>
        <v>0</v>
      </c>
      <c r="F132" s="137">
        <f>calculations!W47</f>
        <v>0</v>
      </c>
      <c r="G132" s="184">
        <f>IF(AND($D$20&lt;&gt;"None",calculations!E47&lt;&gt;0),'summary lookup and rates'!$C$6,0)</f>
        <v>0</v>
      </c>
      <c r="H132" s="137">
        <f>calculations!X47</f>
        <v>0</v>
      </c>
      <c r="I132" s="138">
        <f t="shared" si="0"/>
        <v>0</v>
      </c>
      <c r="J132" s="326"/>
      <c r="K132" s="108">
        <f>IF('group input'!C$16="None",0,IF(calculations!F97&gt;0,calculations!F97,0))</f>
        <v>0</v>
      </c>
      <c r="L132" s="109">
        <f>IF('group input'!C$16="None",0,IF(calculations!D97&gt;0,calculations!D97,0))</f>
        <v>0</v>
      </c>
      <c r="M132" s="110">
        <f>IF('group input'!C$16="None",0,IF(calculations!V97, calculations!V97,0))</f>
        <v>0</v>
      </c>
      <c r="N132" s="111">
        <f>IF(AND(calculations!E97&lt;&gt;0,$D$19&lt;&gt;"None"),'summary lookup and rates'!$C$5,0)</f>
        <v>0</v>
      </c>
      <c r="O132" s="114">
        <f>calculations!W97</f>
        <v>0</v>
      </c>
      <c r="P132" s="115">
        <f>IF(AND($D$20&lt;&gt;"None",calculations!E97&lt;&gt;0),'summary lookup and rates'!$C$6,0)</f>
        <v>0</v>
      </c>
      <c r="Q132" s="114">
        <f>calculations!X97</f>
        <v>0</v>
      </c>
      <c r="R132" s="112">
        <f t="shared" si="1"/>
        <v>0</v>
      </c>
    </row>
    <row r="133" spans="2:19" x14ac:dyDescent="0.3">
      <c r="B133" s="140">
        <f>IF('group input'!C$16="None",0,IF(calculations!F48&gt;0,calculations!F48,0))</f>
        <v>0</v>
      </c>
      <c r="C133" s="135">
        <f>IF('group input'!C$16="None",0,IF(calculations!D48&gt;0,calculations!D48,0))</f>
        <v>0</v>
      </c>
      <c r="D133" s="136">
        <f>IF('group input'!C$16="None",0,IF(calculations!V48, calculations!V48,0))</f>
        <v>0</v>
      </c>
      <c r="E133" s="184">
        <f>IF(AND(calculations!E48&lt;&gt;0,$D$19&lt;&gt;"None"),'summary lookup and rates'!$C$5,0)</f>
        <v>0</v>
      </c>
      <c r="F133" s="137">
        <f>calculations!W48</f>
        <v>0</v>
      </c>
      <c r="G133" s="184">
        <f>IF(AND($D$20&lt;&gt;"None",calculations!E48&lt;&gt;0),'summary lookup and rates'!$C$6,0)</f>
        <v>0</v>
      </c>
      <c r="H133" s="137">
        <f>calculations!X48</f>
        <v>0</v>
      </c>
      <c r="I133" s="138">
        <f t="shared" si="0"/>
        <v>0</v>
      </c>
      <c r="J133" s="326"/>
      <c r="K133" s="108">
        <f>IF('group input'!C$16="None",0,IF(calculations!F98&gt;0,calculations!F98,0))</f>
        <v>0</v>
      </c>
      <c r="L133" s="109">
        <f>IF('group input'!C$16="None",0,IF(calculations!D98&gt;0,calculations!D98,0))</f>
        <v>0</v>
      </c>
      <c r="M133" s="110">
        <f>IF('group input'!C$16="None",0,IF(calculations!V98, calculations!V98,0))</f>
        <v>0</v>
      </c>
      <c r="N133" s="111">
        <f>IF(AND(calculations!E98&lt;&gt;0,$D$19&lt;&gt;"None"),'summary lookup and rates'!$C$5,0)</f>
        <v>0</v>
      </c>
      <c r="O133" s="114">
        <f>calculations!W98</f>
        <v>0</v>
      </c>
      <c r="P133" s="115">
        <f>IF(AND($D$20&lt;&gt;"None",calculations!E98&lt;&gt;0),'summary lookup and rates'!$C$6,0)</f>
        <v>0</v>
      </c>
      <c r="Q133" s="114">
        <f>calculations!X98</f>
        <v>0</v>
      </c>
      <c r="R133" s="112">
        <f t="shared" si="1"/>
        <v>0</v>
      </c>
    </row>
    <row r="134" spans="2:19" x14ac:dyDescent="0.3">
      <c r="B134" s="140">
        <f>IF('group input'!C$16="None",0,IF(calculations!F49&gt;0,calculations!F49,0))</f>
        <v>0</v>
      </c>
      <c r="C134" s="135">
        <f>IF('group input'!C$16="None",0,IF(calculations!D49&gt;0,calculations!D49,0))</f>
        <v>0</v>
      </c>
      <c r="D134" s="136">
        <f>IF('group input'!C$16="None",0,IF(calculations!V49, calculations!V49,0))</f>
        <v>0</v>
      </c>
      <c r="E134" s="184">
        <f>IF(AND(calculations!E49&lt;&gt;0,$D$19&lt;&gt;"None"),'summary lookup and rates'!$C$5,0)</f>
        <v>0</v>
      </c>
      <c r="F134" s="137">
        <f>calculations!W49</f>
        <v>0</v>
      </c>
      <c r="G134" s="184">
        <f>IF(AND($D$20&lt;&gt;"None",calculations!E49&lt;&gt;0),'summary lookup and rates'!$C$6,0)</f>
        <v>0</v>
      </c>
      <c r="H134" s="137">
        <f>calculations!X49</f>
        <v>0</v>
      </c>
      <c r="I134" s="138">
        <f t="shared" si="0"/>
        <v>0</v>
      </c>
      <c r="J134" s="326"/>
      <c r="K134" s="108">
        <f>IF('group input'!C$16="None",0,IF(calculations!F99&gt;0,calculations!F99,0))</f>
        <v>0</v>
      </c>
      <c r="L134" s="109">
        <f>IF('group input'!C$16="None",0,IF(calculations!D99&gt;0,calculations!D99,0))</f>
        <v>0</v>
      </c>
      <c r="M134" s="110">
        <f>IF('group input'!C$16="None",0,IF(calculations!V99, calculations!V99,0))</f>
        <v>0</v>
      </c>
      <c r="N134" s="111">
        <f>IF(AND(calculations!E99&lt;&gt;0,$D$19&lt;&gt;"None"),'summary lookup and rates'!$C$5,0)</f>
        <v>0</v>
      </c>
      <c r="O134" s="114">
        <f>calculations!W99</f>
        <v>0</v>
      </c>
      <c r="P134" s="115">
        <f>IF(AND($D$20&lt;&gt;"None",calculations!E99&lt;&gt;0),'summary lookup and rates'!$C$6,0)</f>
        <v>0</v>
      </c>
      <c r="Q134" s="114">
        <f>calculations!X99</f>
        <v>0</v>
      </c>
      <c r="R134" s="112">
        <f t="shared" si="1"/>
        <v>0</v>
      </c>
    </row>
    <row r="135" spans="2:19" x14ac:dyDescent="0.3">
      <c r="B135" s="140">
        <f>IF('group input'!C$16="None",0,IF(calculations!F50&gt;0,calculations!F50,0))</f>
        <v>0</v>
      </c>
      <c r="C135" s="135">
        <f>IF('group input'!C$16="None",0,IF(calculations!D50&gt;0,calculations!D50,0))</f>
        <v>0</v>
      </c>
      <c r="D135" s="136">
        <f>IF('group input'!C$16="None",0,IF(calculations!V50, calculations!V50,0))</f>
        <v>0</v>
      </c>
      <c r="E135" s="184">
        <f>IF(AND(calculations!E50&lt;&gt;0,$D$19&lt;&gt;"None"),'summary lookup and rates'!$C$5,0)</f>
        <v>0</v>
      </c>
      <c r="F135" s="137">
        <f>calculations!W50</f>
        <v>0</v>
      </c>
      <c r="G135" s="184">
        <f>IF(AND($D$20&lt;&gt;"None",calculations!E50&lt;&gt;0),'summary lookup and rates'!$C$6,0)</f>
        <v>0</v>
      </c>
      <c r="H135" s="137">
        <f>calculations!X50</f>
        <v>0</v>
      </c>
      <c r="I135" s="138">
        <f t="shared" si="0"/>
        <v>0</v>
      </c>
      <c r="J135" s="326"/>
      <c r="K135" s="108">
        <f>IF('group input'!C$16="None",0,IF(calculations!F100&gt;0,calculations!F100,0))</f>
        <v>0</v>
      </c>
      <c r="L135" s="109">
        <f>IF('group input'!C$16="None",0,IF(calculations!D100&gt;0,calculations!D100,0))</f>
        <v>0</v>
      </c>
      <c r="M135" s="110">
        <f>IF('group input'!C$16="None",0,IF(calculations!V100, calculations!V100,0))</f>
        <v>0</v>
      </c>
      <c r="N135" s="111">
        <f>IF(AND(calculations!E100&lt;&gt;0,$D$19&lt;&gt;"None"),'summary lookup and rates'!$C$5,0)</f>
        <v>0</v>
      </c>
      <c r="O135" s="114">
        <f>calculations!W100</f>
        <v>0</v>
      </c>
      <c r="P135" s="115">
        <f>IF(AND($D$20&lt;&gt;"None",calculations!E100&lt;&gt;0),'summary lookup and rates'!$C$6,0)</f>
        <v>0</v>
      </c>
      <c r="Q135" s="114">
        <f>calculations!X100</f>
        <v>0</v>
      </c>
      <c r="R135" s="112">
        <f t="shared" si="1"/>
        <v>0</v>
      </c>
    </row>
    <row r="136" spans="2:19" x14ac:dyDescent="0.3">
      <c r="B136" s="140">
        <f>IF('group input'!C$16="None",0,IF(calculations!F51&gt;0,calculations!F51,0))</f>
        <v>0</v>
      </c>
      <c r="C136" s="135">
        <f>IF('group input'!C$16="None",0,IF(calculations!D51&gt;0,calculations!D51,0))</f>
        <v>0</v>
      </c>
      <c r="D136" s="136">
        <f>IF('group input'!C$16="None",0,IF(calculations!V51, calculations!V51,0))</f>
        <v>0</v>
      </c>
      <c r="E136" s="184">
        <f>IF(AND(calculations!E51&lt;&gt;0,$D$19&lt;&gt;"None"),'summary lookup and rates'!$C$5,0)</f>
        <v>0</v>
      </c>
      <c r="F136" s="137">
        <f>calculations!W51</f>
        <v>0</v>
      </c>
      <c r="G136" s="184">
        <f>IF(AND($D$20&lt;&gt;"None",calculations!E51&lt;&gt;0),'summary lookup and rates'!$C$6,0)</f>
        <v>0</v>
      </c>
      <c r="H136" s="137">
        <f>calculations!X51</f>
        <v>0</v>
      </c>
      <c r="I136" s="138">
        <f t="shared" si="0"/>
        <v>0</v>
      </c>
      <c r="J136" s="326"/>
      <c r="K136" s="108">
        <f>IF('group input'!C$16="None",0,IF(calculations!F101&gt;0,calculations!F101,0))</f>
        <v>0</v>
      </c>
      <c r="L136" s="109">
        <f>IF('group input'!C$16="None",0,IF(calculations!D101&gt;0,calculations!D101,0))</f>
        <v>0</v>
      </c>
      <c r="M136" s="110">
        <f>IF('group input'!C$16="None",0,IF(calculations!V101, calculations!V101,0))</f>
        <v>0</v>
      </c>
      <c r="N136" s="111">
        <f>IF(AND(calculations!E101&lt;&gt;0,$D$19&lt;&gt;"None"),'summary lookup and rates'!$C$5,0)</f>
        <v>0</v>
      </c>
      <c r="O136" s="114">
        <f>calculations!W101</f>
        <v>0</v>
      </c>
      <c r="P136" s="115">
        <f>IF(AND($D$20&lt;&gt;"None",calculations!E101&lt;&gt;0),'summary lookup and rates'!$C$6,0)</f>
        <v>0</v>
      </c>
      <c r="Q136" s="114">
        <f>calculations!X101</f>
        <v>0</v>
      </c>
      <c r="R136" s="112">
        <f t="shared" si="1"/>
        <v>0</v>
      </c>
    </row>
    <row r="137" spans="2:19" x14ac:dyDescent="0.3">
      <c r="B137" s="140">
        <f>IF('group input'!C$16="None",0,IF(calculations!F52&gt;0,calculations!F52,0))</f>
        <v>0</v>
      </c>
      <c r="C137" s="135">
        <f>IF('group input'!C$16="None",0,IF(calculations!D52&gt;0,calculations!D52,0))</f>
        <v>0</v>
      </c>
      <c r="D137" s="136">
        <f>IF('group input'!C$16="None",0,IF(calculations!V52, calculations!V52,0))</f>
        <v>0</v>
      </c>
      <c r="E137" s="184">
        <f>IF(AND(calculations!E52&lt;&gt;0,$D$19&lt;&gt;"None"),'summary lookup and rates'!$C$5,0)</f>
        <v>0</v>
      </c>
      <c r="F137" s="137">
        <f>calculations!W52</f>
        <v>0</v>
      </c>
      <c r="G137" s="184">
        <f>IF(AND($D$20&lt;&gt;"None",calculations!E52&lt;&gt;0),'summary lookup and rates'!$C$6,0)</f>
        <v>0</v>
      </c>
      <c r="H137" s="137">
        <f>calculations!X52</f>
        <v>0</v>
      </c>
      <c r="I137" s="138">
        <f t="shared" si="0"/>
        <v>0</v>
      </c>
      <c r="J137" s="327"/>
      <c r="K137" s="108">
        <f>IF('group input'!C$16="None",0,IF(calculations!F102&gt;0,calculations!F102,0))</f>
        <v>0</v>
      </c>
      <c r="L137" s="109">
        <f>IF('group input'!C$16="None",0,IF(calculations!D102&gt;0,calculations!D102,0))</f>
        <v>0</v>
      </c>
      <c r="M137" s="110">
        <f>IF('group input'!C$16="None",0,IF(calculations!V102, calculations!V102,0))</f>
        <v>0</v>
      </c>
      <c r="N137" s="111">
        <f>IF(AND(calculations!E102&lt;&gt;0,$D$19&lt;&gt;"None"),'summary lookup and rates'!$C$5,0)</f>
        <v>0</v>
      </c>
      <c r="O137" s="114">
        <f>calculations!W102</f>
        <v>0</v>
      </c>
      <c r="P137" s="115">
        <f>IF(AND($D$20&lt;&gt;"None",calculations!E102&lt;&gt;0),'summary lookup and rates'!$C$6,0)</f>
        <v>0</v>
      </c>
      <c r="Q137" s="114">
        <f>calculations!X102</f>
        <v>0</v>
      </c>
      <c r="R137" s="112">
        <f t="shared" si="1"/>
        <v>0</v>
      </c>
    </row>
    <row r="138" spans="2:19" x14ac:dyDescent="0.3">
      <c r="B138" s="71"/>
      <c r="C138" s="71"/>
      <c r="D138" s="71"/>
      <c r="E138" s="71"/>
      <c r="F138" s="71"/>
      <c r="G138" s="71"/>
      <c r="H138" s="71"/>
      <c r="I138" s="71"/>
      <c r="J138" s="71"/>
      <c r="K138" s="71"/>
      <c r="L138" s="93"/>
      <c r="M138" s="116"/>
      <c r="N138" s="71"/>
      <c r="O138" s="71"/>
      <c r="P138" s="71"/>
      <c r="Q138" s="71"/>
      <c r="R138" s="71"/>
    </row>
    <row r="139" spans="2:19" x14ac:dyDescent="0.3">
      <c r="B139"/>
      <c r="C139" s="11" t="s">
        <v>98</v>
      </c>
      <c r="D139"/>
      <c r="E139"/>
      <c r="F139"/>
      <c r="G139"/>
      <c r="H139"/>
      <c r="I139" s="71"/>
      <c r="J139" s="71"/>
      <c r="K139" s="71"/>
      <c r="L139" s="71"/>
      <c r="M139" s="71"/>
      <c r="N139" s="71"/>
      <c r="O139" s="71"/>
      <c r="P139" s="71"/>
      <c r="Q139" s="71"/>
      <c r="R139" s="71"/>
    </row>
    <row r="140" spans="2:19" x14ac:dyDescent="0.3">
      <c r="B140"/>
      <c r="C140" s="309" t="s">
        <v>99</v>
      </c>
      <c r="D140" s="309"/>
      <c r="E140" s="309"/>
      <c r="F140" s="309">
        <f>SUM(F88:F137,O88:O137)</f>
        <v>0</v>
      </c>
      <c r="G140"/>
      <c r="H140"/>
      <c r="I140" s="71"/>
      <c r="J140" s="71"/>
      <c r="K140" s="71"/>
      <c r="L140" s="71"/>
      <c r="M140" s="71"/>
      <c r="N140" s="71"/>
      <c r="O140" s="71"/>
      <c r="P140" s="71"/>
      <c r="Q140" s="71"/>
      <c r="R140" s="71"/>
    </row>
    <row r="141" spans="2:19" ht="15" thickBot="1" x14ac:dyDescent="0.35">
      <c r="B141"/>
      <c r="C141" s="316" t="s">
        <v>100</v>
      </c>
      <c r="D141" s="316"/>
      <c r="E141" s="316"/>
      <c r="F141" s="316">
        <f>SUM(H88:H137,Q88:Q137)</f>
        <v>0</v>
      </c>
      <c r="G141"/>
      <c r="H141"/>
      <c r="I141" s="71"/>
      <c r="J141" s="71"/>
      <c r="K141" s="71"/>
      <c r="L141" s="71"/>
      <c r="M141" s="71"/>
      <c r="N141" s="71"/>
      <c r="O141" s="71"/>
      <c r="P141" s="71"/>
      <c r="Q141" s="71"/>
      <c r="R141" s="71"/>
    </row>
    <row r="142" spans="2:19" ht="15" thickTop="1" x14ac:dyDescent="0.3">
      <c r="B142"/>
      <c r="C142" s="309" t="s">
        <v>101</v>
      </c>
      <c r="D142" s="309"/>
      <c r="E142" s="309"/>
      <c r="F142" s="309">
        <f>SUM(F140:F141)</f>
        <v>0</v>
      </c>
      <c r="G142"/>
      <c r="H142"/>
      <c r="I142" s="71"/>
      <c r="J142" s="71"/>
      <c r="K142" s="71"/>
      <c r="L142" s="71"/>
      <c r="M142" s="71"/>
      <c r="N142" s="71"/>
      <c r="O142" s="71"/>
      <c r="P142" s="71"/>
      <c r="Q142" s="71"/>
      <c r="R142" s="71"/>
      <c r="S142" s="71"/>
    </row>
    <row r="143" spans="2:19" x14ac:dyDescent="0.3">
      <c r="B143"/>
      <c r="C143"/>
      <c r="D143"/>
      <c r="E143"/>
      <c r="F143"/>
      <c r="G143"/>
      <c r="H143"/>
      <c r="I143" s="71"/>
      <c r="J143" s="71"/>
      <c r="K143" s="71"/>
      <c r="L143" s="71"/>
      <c r="M143" s="71"/>
      <c r="N143" s="71"/>
      <c r="O143" s="71"/>
      <c r="P143" s="71"/>
      <c r="Q143" s="71"/>
      <c r="R143" s="71"/>
      <c r="S143" s="71"/>
    </row>
    <row r="144" spans="2:19" x14ac:dyDescent="0.3">
      <c r="B144" s="71"/>
      <c r="C144" s="71"/>
      <c r="D144" s="71"/>
      <c r="E144" s="71"/>
      <c r="F144" s="71"/>
      <c r="G144" s="71"/>
      <c r="H144" s="71"/>
      <c r="I144" s="71"/>
      <c r="J144" s="71"/>
      <c r="K144" s="71"/>
      <c r="L144" s="71"/>
      <c r="M144" s="71"/>
      <c r="N144" s="71"/>
      <c r="O144" s="71"/>
      <c r="P144" s="71"/>
      <c r="Q144" s="71"/>
      <c r="R144" s="71"/>
      <c r="S144" s="71"/>
    </row>
    <row r="145" spans="2:19" x14ac:dyDescent="0.3">
      <c r="B145" s="71"/>
      <c r="C145" s="71"/>
      <c r="D145" s="71"/>
      <c r="E145" s="71"/>
      <c r="F145" s="71"/>
      <c r="G145" s="71"/>
      <c r="H145" s="71"/>
      <c r="I145" s="71"/>
      <c r="J145" s="71"/>
      <c r="K145" s="71"/>
      <c r="L145" s="71"/>
      <c r="M145" s="71"/>
      <c r="N145" s="71"/>
      <c r="O145" s="71"/>
      <c r="P145" s="71"/>
      <c r="Q145" s="71"/>
      <c r="R145" s="71"/>
      <c r="S145" s="71"/>
    </row>
    <row r="146" spans="2:19" x14ac:dyDescent="0.3">
      <c r="B146" s="71"/>
      <c r="C146" s="71"/>
      <c r="D146" s="71"/>
      <c r="E146" s="71"/>
      <c r="F146" s="71"/>
      <c r="G146" s="71"/>
      <c r="H146" s="71"/>
      <c r="I146" s="71"/>
      <c r="J146" s="71"/>
      <c r="K146" s="71"/>
      <c r="L146" s="71"/>
      <c r="M146" s="71"/>
      <c r="N146" s="71"/>
      <c r="O146" s="71"/>
      <c r="P146" s="71"/>
      <c r="Q146" s="71"/>
      <c r="R146" s="71"/>
      <c r="S146" s="71"/>
    </row>
    <row r="147" spans="2:19" x14ac:dyDescent="0.3">
      <c r="B147" s="122" t="s">
        <v>102</v>
      </c>
      <c r="C147" s="123"/>
      <c r="D147" s="123"/>
      <c r="E147" s="123"/>
      <c r="F147" s="123"/>
      <c r="G147" s="123"/>
      <c r="H147" s="95"/>
      <c r="J147" s="117"/>
      <c r="K147" s="117"/>
      <c r="L147" s="117"/>
      <c r="M147" s="117"/>
      <c r="N147" s="117"/>
      <c r="O147" s="117"/>
      <c r="P147" s="117"/>
      <c r="Q147" s="117"/>
      <c r="R147" s="117"/>
      <c r="S147" s="117"/>
    </row>
    <row r="148" spans="2:19" x14ac:dyDescent="0.3">
      <c r="B148" s="71"/>
      <c r="C148" s="71"/>
      <c r="D148" s="71"/>
      <c r="E148" s="71"/>
      <c r="F148" s="71"/>
      <c r="G148" s="71"/>
      <c r="H148" s="71"/>
      <c r="J148" s="71"/>
      <c r="K148" s="71"/>
      <c r="L148" s="71"/>
      <c r="M148" s="71"/>
      <c r="N148" s="71"/>
      <c r="O148" s="71"/>
      <c r="P148" s="71"/>
      <c r="Q148" s="71"/>
      <c r="R148" s="71"/>
      <c r="S148" s="71"/>
    </row>
    <row r="149" spans="2:19" ht="15" thickBot="1" x14ac:dyDescent="0.35">
      <c r="B149" s="92" t="s">
        <v>103</v>
      </c>
      <c r="C149" s="71"/>
      <c r="D149" s="71"/>
      <c r="E149" s="71"/>
      <c r="F149" s="71"/>
      <c r="G149" s="71"/>
      <c r="H149" s="71"/>
      <c r="J149" s="71"/>
      <c r="K149" s="71"/>
      <c r="L149" s="71"/>
      <c r="M149" s="71"/>
      <c r="N149" s="71"/>
      <c r="O149" s="71"/>
      <c r="P149" s="71"/>
      <c r="Q149" s="71"/>
      <c r="R149" s="71"/>
      <c r="S149" s="71"/>
    </row>
    <row r="150" spans="2:19" ht="15" thickBot="1" x14ac:dyDescent="0.35">
      <c r="B150" s="103" t="s">
        <v>104</v>
      </c>
      <c r="C150" s="103"/>
      <c r="D150" s="118" t="str">
        <f>'group input'!C28</f>
        <v>No</v>
      </c>
      <c r="E150" s="71"/>
      <c r="F150" s="71"/>
      <c r="G150" s="71"/>
      <c r="H150" s="71"/>
      <c r="J150" s="71"/>
      <c r="K150" s="71"/>
      <c r="L150" s="71"/>
      <c r="M150" s="71"/>
      <c r="N150" s="71"/>
      <c r="O150" s="71"/>
      <c r="P150" s="71"/>
      <c r="Q150" s="71"/>
      <c r="R150" s="71"/>
      <c r="S150" s="71"/>
    </row>
    <row r="151" spans="2:19" x14ac:dyDescent="0.3">
      <c r="B151" s="71"/>
      <c r="C151" s="71"/>
      <c r="D151" s="71"/>
      <c r="E151" s="71"/>
      <c r="F151" s="71"/>
      <c r="G151" s="71"/>
      <c r="H151" s="71"/>
      <c r="J151" s="71"/>
      <c r="K151" s="71"/>
      <c r="L151" s="71"/>
      <c r="M151" s="71"/>
      <c r="N151" s="71"/>
      <c r="O151" s="71"/>
      <c r="P151" s="71"/>
      <c r="Q151" s="71"/>
      <c r="R151" s="71"/>
      <c r="S151" s="71"/>
    </row>
    <row r="152" spans="2:19" ht="28.8" x14ac:dyDescent="0.3">
      <c r="B152" s="289" t="s">
        <v>91</v>
      </c>
      <c r="C152" s="289" t="s">
        <v>92</v>
      </c>
      <c r="D152" s="289" t="s">
        <v>105</v>
      </c>
      <c r="E152" s="71"/>
      <c r="F152" s="289" t="s">
        <v>91</v>
      </c>
      <c r="G152" s="289" t="s">
        <v>92</v>
      </c>
      <c r="H152" s="289" t="s">
        <v>105</v>
      </c>
      <c r="J152" s="71"/>
      <c r="K152" s="71"/>
      <c r="L152" s="71"/>
      <c r="M152" s="71"/>
      <c r="N152" s="71"/>
      <c r="O152" s="71"/>
      <c r="P152" s="71"/>
      <c r="Q152" s="71"/>
      <c r="R152" s="71"/>
      <c r="S152" s="71"/>
    </row>
    <row r="153" spans="2:19" x14ac:dyDescent="0.3">
      <c r="B153" s="140">
        <f>IF('group input'!C$28="No",0,IF(calculations!F3&gt;0,calculations!F3,0))</f>
        <v>0</v>
      </c>
      <c r="C153" s="140">
        <f>IF('group input'!C$28="No",0,IF(calculations!D3&gt;0,calculations!D3,0))</f>
        <v>0</v>
      </c>
      <c r="D153" s="184">
        <f>IF(C153&gt;0,'summary lookup and rates'!C$7,0)</f>
        <v>0</v>
      </c>
      <c r="E153" s="119"/>
      <c r="F153" s="140">
        <f>IF('group input'!C$28="No",0,IF(calculations!F53&gt;0,calculations!F53,0))</f>
        <v>0</v>
      </c>
      <c r="G153" s="140">
        <f>IF('group input'!C$28="No",0,IF(calculations!D53&gt;0,calculations!D53,0))</f>
        <v>0</v>
      </c>
      <c r="H153" s="184">
        <f>IF(F153&gt;0,'summary lookup and rates'!C$7,0)</f>
        <v>0</v>
      </c>
      <c r="J153" s="71"/>
      <c r="K153" s="71"/>
      <c r="L153" s="71"/>
      <c r="M153" s="71"/>
      <c r="N153" s="71"/>
      <c r="O153" s="71"/>
      <c r="P153" s="71"/>
      <c r="Q153" s="71"/>
      <c r="R153" s="71"/>
      <c r="S153" s="71"/>
    </row>
    <row r="154" spans="2:19" x14ac:dyDescent="0.3">
      <c r="B154" s="140">
        <f>IF('group input'!C$28="No",0,IF(calculations!F4&gt;0,calculations!F4,0))</f>
        <v>0</v>
      </c>
      <c r="C154" s="140">
        <f>IF('group input'!C$28="No",0,IF(calculations!D4&gt;0,calculations!D4,0))</f>
        <v>0</v>
      </c>
      <c r="D154" s="184">
        <f>IF(C154&gt;0,'summary lookup and rates'!C$7,0)</f>
        <v>0</v>
      </c>
      <c r="E154" s="119"/>
      <c r="F154" s="140">
        <f>IF('group input'!C$28="No",0,IF(calculations!F54&gt;0,calculations!F54,0))</f>
        <v>0</v>
      </c>
      <c r="G154" s="140">
        <f>IF('group input'!C$28="No",0,IF(calculations!D54&gt;0,calculations!D54,0))</f>
        <v>0</v>
      </c>
      <c r="H154" s="184">
        <f>IF(F154&gt;0,'summary lookup and rates'!C$7,0)</f>
        <v>0</v>
      </c>
      <c r="J154" s="71"/>
      <c r="K154" s="71"/>
      <c r="L154" s="71"/>
      <c r="M154" s="71"/>
      <c r="N154" s="71"/>
      <c r="O154" s="71"/>
      <c r="P154" s="71"/>
      <c r="Q154" s="71"/>
      <c r="R154" s="71"/>
      <c r="S154" s="71"/>
    </row>
    <row r="155" spans="2:19" x14ac:dyDescent="0.3">
      <c r="B155" s="140">
        <f>IF('group input'!C$28="No",0,IF(calculations!F5&gt;0,calculations!F5,0))</f>
        <v>0</v>
      </c>
      <c r="C155" s="140">
        <f>IF('group input'!C$28="No",0,IF(calculations!D5&gt;0,calculations!D5,0))</f>
        <v>0</v>
      </c>
      <c r="D155" s="184">
        <f>IF(C155&gt;0,'summary lookup and rates'!C$7,0)</f>
        <v>0</v>
      </c>
      <c r="E155" s="119"/>
      <c r="F155" s="140">
        <f>IF('group input'!C$28="No",0,IF(calculations!F55&gt;0,calculations!F55,0))</f>
        <v>0</v>
      </c>
      <c r="G155" s="140">
        <f>IF('group input'!C$28="No",0,IF(calculations!D55&gt;0,calculations!D55,0))</f>
        <v>0</v>
      </c>
      <c r="H155" s="184">
        <f>IF(F155&gt;0,'summary lookup and rates'!C$7,0)</f>
        <v>0</v>
      </c>
      <c r="J155" s="71"/>
      <c r="K155" s="71"/>
      <c r="L155" s="71"/>
      <c r="M155" s="71"/>
      <c r="N155" s="71"/>
      <c r="O155" s="71"/>
      <c r="P155" s="71"/>
      <c r="Q155" s="71"/>
      <c r="R155" s="71"/>
      <c r="S155" s="71"/>
    </row>
    <row r="156" spans="2:19" x14ac:dyDescent="0.3">
      <c r="B156" s="140">
        <f>IF('group input'!C$28="No",0,IF(calculations!F6&gt;0,calculations!F6,0))</f>
        <v>0</v>
      </c>
      <c r="C156" s="140">
        <f>IF('group input'!C$28="No",0,IF(calculations!D6&gt;0,calculations!D6,0))</f>
        <v>0</v>
      </c>
      <c r="D156" s="184">
        <f>IF(C156&gt;0,'summary lookup and rates'!C$7,0)</f>
        <v>0</v>
      </c>
      <c r="E156" s="119"/>
      <c r="F156" s="140">
        <f>IF('group input'!C$28="No",0,IF(calculations!F56&gt;0,calculations!F56,0))</f>
        <v>0</v>
      </c>
      <c r="G156" s="140">
        <f>IF('group input'!C$28="No",0,IF(calculations!D56&gt;0,calculations!D56,0))</f>
        <v>0</v>
      </c>
      <c r="H156" s="184">
        <f>IF(F156&gt;0,'summary lookup and rates'!C$7,0)</f>
        <v>0</v>
      </c>
      <c r="J156" s="71"/>
      <c r="K156" s="71"/>
      <c r="L156" s="71"/>
      <c r="M156" s="71"/>
      <c r="N156" s="71"/>
      <c r="O156" s="71"/>
      <c r="P156" s="71"/>
      <c r="Q156" s="71"/>
      <c r="R156" s="71"/>
      <c r="S156" s="71"/>
    </row>
    <row r="157" spans="2:19" x14ac:dyDescent="0.3">
      <c r="B157" s="140">
        <f>IF('group input'!C$28="No",0,IF(calculations!F7&gt;0,calculations!F7,0))</f>
        <v>0</v>
      </c>
      <c r="C157" s="140">
        <f>IF('group input'!C$28="No",0,IF(calculations!D7&gt;0,calculations!D7,0))</f>
        <v>0</v>
      </c>
      <c r="D157" s="184">
        <f>IF(C157&gt;0,'summary lookup and rates'!C$7,0)</f>
        <v>0</v>
      </c>
      <c r="E157" s="119"/>
      <c r="F157" s="140">
        <f>IF('group input'!C$28="No",0,IF(calculations!F57&gt;0,calculations!F57,0))</f>
        <v>0</v>
      </c>
      <c r="G157" s="140">
        <f>IF('group input'!C$28="No",0,IF(calculations!D57&gt;0,calculations!D57,0))</f>
        <v>0</v>
      </c>
      <c r="H157" s="184">
        <f>IF(F157&gt;0,'summary lookup and rates'!C$7,0)</f>
        <v>0</v>
      </c>
      <c r="J157" s="71"/>
      <c r="K157" s="71"/>
      <c r="L157" s="71"/>
      <c r="M157" s="71"/>
      <c r="N157" s="71"/>
      <c r="O157" s="71"/>
      <c r="P157" s="71"/>
      <c r="Q157" s="71"/>
      <c r="R157" s="71"/>
      <c r="S157" s="71"/>
    </row>
    <row r="158" spans="2:19" x14ac:dyDescent="0.3">
      <c r="B158" s="140">
        <f>IF('group input'!C$28="No",0,IF(calculations!F8&gt;0,calculations!F8,0))</f>
        <v>0</v>
      </c>
      <c r="C158" s="140">
        <f>IF('group input'!C$28="No",0,IF(calculations!D8&gt;0,calculations!D8,0))</f>
        <v>0</v>
      </c>
      <c r="D158" s="184">
        <f>IF(C158&gt;0,'summary lookup and rates'!C$7,0)</f>
        <v>0</v>
      </c>
      <c r="E158" s="119"/>
      <c r="F158" s="140">
        <f>IF('group input'!C$28="No",0,IF(calculations!F58&gt;0,calculations!F58,0))</f>
        <v>0</v>
      </c>
      <c r="G158" s="140">
        <f>IF('group input'!C$28="No",0,IF(calculations!D58&gt;0,calculations!D58,0))</f>
        <v>0</v>
      </c>
      <c r="H158" s="184">
        <f>IF(F158&gt;0,'summary lookup and rates'!C$7,0)</f>
        <v>0</v>
      </c>
      <c r="J158" s="71"/>
      <c r="K158" s="71"/>
      <c r="L158" s="71"/>
      <c r="M158" s="71"/>
      <c r="N158" s="71"/>
      <c r="O158" s="71"/>
      <c r="P158" s="71"/>
      <c r="Q158" s="71"/>
      <c r="R158" s="71"/>
      <c r="S158" s="71"/>
    </row>
    <row r="159" spans="2:19" x14ac:dyDescent="0.3">
      <c r="B159" s="140">
        <f>IF('group input'!C$28="No",0,IF(calculations!F9&gt;0,calculations!F9,0))</f>
        <v>0</v>
      </c>
      <c r="C159" s="140">
        <f>IF('group input'!C$28="No",0,IF(calculations!D9&gt;0,calculations!D9,0))</f>
        <v>0</v>
      </c>
      <c r="D159" s="184">
        <f>IF(C159&gt;0,'summary lookup and rates'!C$7,0)</f>
        <v>0</v>
      </c>
      <c r="E159" s="119"/>
      <c r="F159" s="140">
        <f>IF('group input'!C$28="No",0,IF(calculations!F59&gt;0,calculations!F59,0))</f>
        <v>0</v>
      </c>
      <c r="G159" s="140">
        <f>IF('group input'!C$28="No",0,IF(calculations!D59&gt;0,calculations!D59,0))</f>
        <v>0</v>
      </c>
      <c r="H159" s="184">
        <f>IF(F159&gt;0,'summary lookup and rates'!C$7,0)</f>
        <v>0</v>
      </c>
      <c r="J159" s="71"/>
      <c r="K159" s="71"/>
      <c r="L159" s="71"/>
      <c r="M159" s="71"/>
      <c r="N159" s="71"/>
      <c r="O159" s="71"/>
      <c r="P159" s="71"/>
      <c r="Q159" s="71"/>
      <c r="R159" s="71"/>
      <c r="S159" s="71"/>
    </row>
    <row r="160" spans="2:19" x14ac:dyDescent="0.3">
      <c r="B160" s="140">
        <f>IF('group input'!C$28="No",0,IF(calculations!F10&gt;0,calculations!F10,0))</f>
        <v>0</v>
      </c>
      <c r="C160" s="140">
        <f>IF('group input'!C$28="No",0,IF(calculations!D10&gt;0,calculations!D10,0))</f>
        <v>0</v>
      </c>
      <c r="D160" s="184">
        <f>IF(C160&gt;0,'summary lookup and rates'!C$7,0)</f>
        <v>0</v>
      </c>
      <c r="E160" s="119"/>
      <c r="F160" s="140">
        <f>IF('group input'!C$28="No",0,IF(calculations!F60&gt;0,calculations!F60,0))</f>
        <v>0</v>
      </c>
      <c r="G160" s="140">
        <f>IF('group input'!C$28="No",0,IF(calculations!D60&gt;0,calculations!D60,0))</f>
        <v>0</v>
      </c>
      <c r="H160" s="184">
        <f>IF(F160&gt;0,'summary lookup and rates'!C$7,0)</f>
        <v>0</v>
      </c>
      <c r="J160" s="71"/>
      <c r="K160" s="71"/>
      <c r="L160" s="71"/>
      <c r="M160" s="71"/>
      <c r="N160" s="71"/>
      <c r="O160" s="71"/>
      <c r="P160" s="71"/>
      <c r="Q160" s="71"/>
      <c r="R160" s="71"/>
      <c r="S160" s="71"/>
    </row>
    <row r="161" spans="2:19" x14ac:dyDescent="0.3">
      <c r="B161" s="140">
        <f>IF('group input'!C$28="No",0,IF(calculations!F11&gt;0,calculations!F11,0))</f>
        <v>0</v>
      </c>
      <c r="C161" s="140">
        <f>IF('group input'!C$28="No",0,IF(calculations!D11&gt;0,calculations!D11,0))</f>
        <v>0</v>
      </c>
      <c r="D161" s="184">
        <f>IF(C161&gt;0,'summary lookup and rates'!C$7,0)</f>
        <v>0</v>
      </c>
      <c r="E161" s="119"/>
      <c r="F161" s="140">
        <f>IF('group input'!C$28="No",0,IF(calculations!F61&gt;0,calculations!F61,0))</f>
        <v>0</v>
      </c>
      <c r="G161" s="140">
        <f>IF('group input'!C$28="No",0,IF(calculations!D61&gt;0,calculations!D61,0))</f>
        <v>0</v>
      </c>
      <c r="H161" s="184">
        <f>IF(F161&gt;0,'summary lookup and rates'!C$7,0)</f>
        <v>0</v>
      </c>
      <c r="J161" s="71"/>
      <c r="K161" s="71"/>
      <c r="L161" s="71"/>
      <c r="M161" s="71"/>
      <c r="N161" s="71"/>
      <c r="O161" s="71"/>
      <c r="P161" s="71"/>
      <c r="Q161" s="71"/>
      <c r="R161" s="71"/>
      <c r="S161" s="71"/>
    </row>
    <row r="162" spans="2:19" x14ac:dyDescent="0.3">
      <c r="B162" s="140">
        <f>IF('group input'!C$28="No",0,IF(calculations!F12&gt;0,calculations!F12,0))</f>
        <v>0</v>
      </c>
      <c r="C162" s="140">
        <f>IF('group input'!C$28="No",0,IF(calculations!D12&gt;0,calculations!D12,0))</f>
        <v>0</v>
      </c>
      <c r="D162" s="184">
        <f>IF(C162&gt;0,'summary lookup and rates'!C$7,0)</f>
        <v>0</v>
      </c>
      <c r="E162" s="119"/>
      <c r="F162" s="140">
        <f>IF('group input'!C$28="No",0,IF(calculations!F62&gt;0,calculations!F62,0))</f>
        <v>0</v>
      </c>
      <c r="G162" s="140">
        <f>IF('group input'!C$28="No",0,IF(calculations!D62&gt;0,calculations!D62,0))</f>
        <v>0</v>
      </c>
      <c r="H162" s="184">
        <f>IF(F162&gt;0,'summary lookup and rates'!C$7,0)</f>
        <v>0</v>
      </c>
      <c r="J162" s="71"/>
      <c r="K162" s="71"/>
      <c r="L162" s="71"/>
      <c r="M162" s="71"/>
      <c r="N162" s="71"/>
      <c r="O162" s="71"/>
      <c r="P162" s="71"/>
      <c r="Q162" s="71"/>
      <c r="R162" s="71"/>
      <c r="S162" s="71"/>
    </row>
    <row r="163" spans="2:19" x14ac:dyDescent="0.3">
      <c r="B163" s="140">
        <f>IF('group input'!C$28="No",0,IF(calculations!F13&gt;0,calculations!F13,0))</f>
        <v>0</v>
      </c>
      <c r="C163" s="140">
        <f>IF('group input'!C$28="No",0,IF(calculations!D13&gt;0,calculations!D13,0))</f>
        <v>0</v>
      </c>
      <c r="D163" s="184">
        <f>IF(C163&gt;0,'summary lookup and rates'!C$7,0)</f>
        <v>0</v>
      </c>
      <c r="E163" s="119"/>
      <c r="F163" s="140">
        <f>IF('group input'!C$28="No",0,IF(calculations!F63&gt;0,calculations!F63,0))</f>
        <v>0</v>
      </c>
      <c r="G163" s="140">
        <f>IF('group input'!C$28="No",0,IF(calculations!D63&gt;0,calculations!D63,0))</f>
        <v>0</v>
      </c>
      <c r="H163" s="184">
        <f>IF(F163&gt;0,'summary lookup and rates'!C$7,0)</f>
        <v>0</v>
      </c>
      <c r="J163" s="71"/>
      <c r="K163" s="71"/>
      <c r="L163" s="71"/>
      <c r="M163" s="71"/>
      <c r="N163" s="71"/>
      <c r="O163" s="71"/>
      <c r="P163" s="71"/>
      <c r="Q163" s="71"/>
      <c r="R163" s="71"/>
      <c r="S163" s="71"/>
    </row>
    <row r="164" spans="2:19" x14ac:dyDescent="0.3">
      <c r="B164" s="140">
        <f>IF('group input'!C$28="No",0,IF(calculations!F14&gt;0,calculations!F14,0))</f>
        <v>0</v>
      </c>
      <c r="C164" s="140">
        <f>IF('group input'!C$28="No",0,IF(calculations!D14&gt;0,calculations!D14,0))</f>
        <v>0</v>
      </c>
      <c r="D164" s="184">
        <f>IF(C164&gt;0,'summary lookup and rates'!C$7,0)</f>
        <v>0</v>
      </c>
      <c r="E164" s="119"/>
      <c r="F164" s="140">
        <f>IF('group input'!C$28="No",0,IF(calculations!F64&gt;0,calculations!F64,0))</f>
        <v>0</v>
      </c>
      <c r="G164" s="140">
        <f>IF('group input'!C$28="No",0,IF(calculations!D64&gt;0,calculations!D64,0))</f>
        <v>0</v>
      </c>
      <c r="H164" s="184">
        <f>IF(F164&gt;0,'summary lookup and rates'!C$7,0)</f>
        <v>0</v>
      </c>
      <c r="J164" s="71"/>
      <c r="K164" s="71"/>
      <c r="L164" s="71"/>
      <c r="M164" s="71"/>
      <c r="N164" s="71"/>
      <c r="O164" s="71"/>
      <c r="P164" s="71"/>
      <c r="Q164" s="71"/>
      <c r="R164" s="71"/>
      <c r="S164" s="71"/>
    </row>
    <row r="165" spans="2:19" x14ac:dyDescent="0.3">
      <c r="B165" s="140">
        <f>IF('group input'!C$28="No",0,IF(calculations!F15&gt;0,calculations!F15,0))</f>
        <v>0</v>
      </c>
      <c r="C165" s="140">
        <f>IF('group input'!C$28="No",0,IF(calculations!D15&gt;0,calculations!D15,0))</f>
        <v>0</v>
      </c>
      <c r="D165" s="184">
        <f>IF(C165&gt;0,'summary lookup and rates'!C$7,0)</f>
        <v>0</v>
      </c>
      <c r="E165" s="119"/>
      <c r="F165" s="140">
        <f>IF('group input'!C$28="No",0,IF(calculations!F65&gt;0,calculations!F65,0))</f>
        <v>0</v>
      </c>
      <c r="G165" s="140">
        <f>IF('group input'!C$28="No",0,IF(calculations!D65&gt;0,calculations!D65,0))</f>
        <v>0</v>
      </c>
      <c r="H165" s="184">
        <f>IF(F165&gt;0,'summary lookup and rates'!C$7,0)</f>
        <v>0</v>
      </c>
      <c r="J165" s="71"/>
      <c r="K165" s="71"/>
      <c r="L165" s="71"/>
      <c r="M165" s="71"/>
      <c r="N165" s="71"/>
      <c r="O165" s="71"/>
      <c r="P165" s="71"/>
      <c r="Q165" s="71"/>
      <c r="R165" s="71"/>
      <c r="S165" s="71"/>
    </row>
    <row r="166" spans="2:19" x14ac:dyDescent="0.3">
      <c r="B166" s="140">
        <f>IF('group input'!C$28="No",0,IF(calculations!F16&gt;0,calculations!F16,0))</f>
        <v>0</v>
      </c>
      <c r="C166" s="140">
        <f>IF('group input'!C$28="No",0,IF(calculations!D16&gt;0,calculations!D16,0))</f>
        <v>0</v>
      </c>
      <c r="D166" s="184">
        <f>IF(C166&gt;0,'summary lookup and rates'!C$7,0)</f>
        <v>0</v>
      </c>
      <c r="E166" s="119"/>
      <c r="F166" s="140">
        <f>IF('group input'!C$28="No",0,IF(calculations!F66&gt;0,calculations!F66,0))</f>
        <v>0</v>
      </c>
      <c r="G166" s="140">
        <f>IF('group input'!C$28="No",0,IF(calculations!D66&gt;0,calculations!D66,0))</f>
        <v>0</v>
      </c>
      <c r="H166" s="184">
        <f>IF(F166&gt;0,'summary lookup and rates'!C$7,0)</f>
        <v>0</v>
      </c>
      <c r="J166" s="71"/>
      <c r="K166" s="71"/>
      <c r="L166" s="71"/>
      <c r="M166" s="71"/>
      <c r="N166" s="71"/>
      <c r="O166" s="71"/>
      <c r="P166" s="71"/>
      <c r="Q166" s="71"/>
      <c r="R166" s="71"/>
      <c r="S166" s="71"/>
    </row>
    <row r="167" spans="2:19" x14ac:dyDescent="0.3">
      <c r="B167" s="140">
        <f>IF('group input'!C$28="No",0,IF(calculations!F17&gt;0,calculations!F17,0))</f>
        <v>0</v>
      </c>
      <c r="C167" s="140">
        <f>IF('group input'!C$28="No",0,IF(calculations!D17&gt;0,calculations!D17,0))</f>
        <v>0</v>
      </c>
      <c r="D167" s="184">
        <f>IF(C167&gt;0,'summary lookup and rates'!C$7,0)</f>
        <v>0</v>
      </c>
      <c r="E167" s="119"/>
      <c r="F167" s="140">
        <f>IF('group input'!C$28="No",0,IF(calculations!F67&gt;0,calculations!F67,0))</f>
        <v>0</v>
      </c>
      <c r="G167" s="140">
        <f>IF('group input'!C$28="No",0,IF(calculations!D67&gt;0,calculations!D67,0))</f>
        <v>0</v>
      </c>
      <c r="H167" s="184">
        <f>IF(F167&gt;0,'summary lookup and rates'!C$7,0)</f>
        <v>0</v>
      </c>
      <c r="J167" s="71"/>
      <c r="K167" s="71"/>
      <c r="L167" s="71"/>
      <c r="M167" s="71"/>
      <c r="N167" s="71"/>
      <c r="O167" s="71"/>
      <c r="P167" s="71"/>
      <c r="Q167" s="71"/>
      <c r="R167" s="71"/>
      <c r="S167" s="71"/>
    </row>
    <row r="168" spans="2:19" x14ac:dyDescent="0.3">
      <c r="B168" s="140">
        <f>IF('group input'!C$28="No",0,IF(calculations!F18&gt;0,calculations!F18,0))</f>
        <v>0</v>
      </c>
      <c r="C168" s="140">
        <f>IF('group input'!C$28="No",0,IF(calculations!D18&gt;0,calculations!D18,0))</f>
        <v>0</v>
      </c>
      <c r="D168" s="184">
        <f>IF(C168&gt;0,'summary lookup and rates'!C$7,0)</f>
        <v>0</v>
      </c>
      <c r="E168" s="119"/>
      <c r="F168" s="140">
        <f>IF('group input'!C$28="No",0,IF(calculations!F68&gt;0,calculations!F68,0))</f>
        <v>0</v>
      </c>
      <c r="G168" s="140">
        <f>IF('group input'!C$28="No",0,IF(calculations!D68&gt;0,calculations!D68,0))</f>
        <v>0</v>
      </c>
      <c r="H168" s="184">
        <f>IF(F168&gt;0,'summary lookup and rates'!C$7,0)</f>
        <v>0</v>
      </c>
      <c r="J168" s="71"/>
      <c r="K168" s="71"/>
      <c r="L168" s="71"/>
      <c r="M168" s="71"/>
      <c r="N168" s="71"/>
      <c r="O168" s="71"/>
      <c r="P168" s="71"/>
      <c r="Q168" s="71"/>
      <c r="R168" s="71"/>
      <c r="S168" s="71"/>
    </row>
    <row r="169" spans="2:19" x14ac:dyDescent="0.3">
      <c r="B169" s="140">
        <f>IF('group input'!C$28="No",0,IF(calculations!F19&gt;0,calculations!F19,0))</f>
        <v>0</v>
      </c>
      <c r="C169" s="140">
        <f>IF('group input'!C$28="No",0,IF(calculations!D19&gt;0,calculations!D19,0))</f>
        <v>0</v>
      </c>
      <c r="D169" s="184">
        <f>IF(C169&gt;0,'summary lookup and rates'!C$7,0)</f>
        <v>0</v>
      </c>
      <c r="E169" s="119"/>
      <c r="F169" s="140">
        <f>IF('group input'!C$28="No",0,IF(calculations!F69&gt;0,calculations!F69,0))</f>
        <v>0</v>
      </c>
      <c r="G169" s="140">
        <f>IF('group input'!C$28="No",0,IF(calculations!D69&gt;0,calculations!D69,0))</f>
        <v>0</v>
      </c>
      <c r="H169" s="184">
        <f>IF(F169&gt;0,'summary lookup and rates'!C$7,0)</f>
        <v>0</v>
      </c>
      <c r="J169" s="71"/>
      <c r="K169" s="71"/>
      <c r="L169" s="71"/>
      <c r="M169" s="71"/>
      <c r="N169" s="71"/>
      <c r="O169" s="71"/>
      <c r="P169" s="71"/>
      <c r="Q169" s="71"/>
      <c r="R169" s="71"/>
      <c r="S169" s="71"/>
    </row>
    <row r="170" spans="2:19" x14ac:dyDescent="0.3">
      <c r="B170" s="140">
        <f>IF('group input'!C$28="No",0,IF(calculations!F20&gt;0,calculations!F20,0))</f>
        <v>0</v>
      </c>
      <c r="C170" s="140">
        <f>IF('group input'!C$28="No",0,IF(calculations!D20&gt;0,calculations!D20,0))</f>
        <v>0</v>
      </c>
      <c r="D170" s="184">
        <f>IF(C170&gt;0,'summary lookup and rates'!C$7,0)</f>
        <v>0</v>
      </c>
      <c r="E170" s="119"/>
      <c r="F170" s="140">
        <f>IF('group input'!C$28="No",0,IF(calculations!F70&gt;0,calculations!F70,0))</f>
        <v>0</v>
      </c>
      <c r="G170" s="140">
        <f>IF('group input'!C$28="No",0,IF(calculations!D70&gt;0,calculations!D70,0))</f>
        <v>0</v>
      </c>
      <c r="H170" s="184">
        <f>IF(F170&gt;0,'summary lookup and rates'!C$7,0)</f>
        <v>0</v>
      </c>
      <c r="J170" s="71"/>
      <c r="K170" s="71"/>
      <c r="L170" s="71"/>
      <c r="M170" s="71"/>
      <c r="N170" s="71"/>
      <c r="O170" s="71"/>
      <c r="P170" s="71"/>
      <c r="Q170" s="71"/>
      <c r="R170" s="71"/>
      <c r="S170" s="71"/>
    </row>
    <row r="171" spans="2:19" x14ac:dyDescent="0.3">
      <c r="B171" s="140">
        <f>IF('group input'!C$28="No",0,IF(calculations!F21&gt;0,calculations!F21,0))</f>
        <v>0</v>
      </c>
      <c r="C171" s="140">
        <f>IF('group input'!C$28="No",0,IF(calculations!D21&gt;0,calculations!D21,0))</f>
        <v>0</v>
      </c>
      <c r="D171" s="184">
        <f>IF(C171&gt;0,'summary lookup and rates'!C$7,0)</f>
        <v>0</v>
      </c>
      <c r="E171" s="119"/>
      <c r="F171" s="140">
        <f>IF('group input'!C$28="No",0,IF(calculations!F71&gt;0,calculations!F71,0))</f>
        <v>0</v>
      </c>
      <c r="G171" s="140">
        <f>IF('group input'!C$28="No",0,IF(calculations!D71&gt;0,calculations!D71,0))</f>
        <v>0</v>
      </c>
      <c r="H171" s="184">
        <f>IF(F171&gt;0,'summary lookup and rates'!C$7,0)</f>
        <v>0</v>
      </c>
      <c r="J171" s="71"/>
      <c r="K171" s="71"/>
      <c r="L171" s="71"/>
      <c r="M171" s="71"/>
      <c r="N171" s="71"/>
      <c r="O171" s="71"/>
      <c r="P171" s="71"/>
      <c r="Q171" s="71"/>
      <c r="R171" s="71"/>
      <c r="S171" s="71"/>
    </row>
    <row r="172" spans="2:19" x14ac:dyDescent="0.3">
      <c r="B172" s="140">
        <f>IF('group input'!C$28="No",0,IF(calculations!F22&gt;0,calculations!F22,0))</f>
        <v>0</v>
      </c>
      <c r="C172" s="140">
        <f>IF('group input'!C$28="No",0,IF(calculations!D22&gt;0,calculations!D22,0))</f>
        <v>0</v>
      </c>
      <c r="D172" s="184">
        <f>IF(C172&gt;0,'summary lookup and rates'!C$7,0)</f>
        <v>0</v>
      </c>
      <c r="E172" s="119"/>
      <c r="F172" s="140">
        <f>IF('group input'!C$28="No",0,IF(calculations!F72&gt;0,calculations!F72,0))</f>
        <v>0</v>
      </c>
      <c r="G172" s="140">
        <f>IF('group input'!C$28="No",0,IF(calculations!D72&gt;0,calculations!D72,0))</f>
        <v>0</v>
      </c>
      <c r="H172" s="184">
        <f>IF(F172&gt;0,'summary lookup and rates'!C$7,0)</f>
        <v>0</v>
      </c>
      <c r="J172" s="71"/>
      <c r="K172" s="71"/>
      <c r="L172" s="71"/>
      <c r="M172" s="71"/>
      <c r="N172" s="71"/>
      <c r="O172" s="71"/>
      <c r="P172" s="71"/>
      <c r="Q172" s="71"/>
      <c r="R172" s="71"/>
      <c r="S172" s="71"/>
    </row>
    <row r="173" spans="2:19" x14ac:dyDescent="0.3">
      <c r="B173" s="140">
        <f>IF('group input'!C$28="No",0,IF(calculations!F23&gt;0,calculations!F23,0))</f>
        <v>0</v>
      </c>
      <c r="C173" s="140">
        <f>IF('group input'!C$28="No",0,IF(calculations!D23&gt;0,calculations!D23,0))</f>
        <v>0</v>
      </c>
      <c r="D173" s="184">
        <f>IF(C173&gt;0,'summary lookup and rates'!C$7,0)</f>
        <v>0</v>
      </c>
      <c r="E173" s="119"/>
      <c r="F173" s="140">
        <f>IF('group input'!C$28="No",0,IF(calculations!F73&gt;0,calculations!F73,0))</f>
        <v>0</v>
      </c>
      <c r="G173" s="140">
        <f>IF('group input'!C$28="No",0,IF(calculations!D73&gt;0,calculations!D73,0))</f>
        <v>0</v>
      </c>
      <c r="H173" s="184">
        <f>IF(F173&gt;0,'summary lookup and rates'!C$7,0)</f>
        <v>0</v>
      </c>
      <c r="J173" s="71"/>
      <c r="K173" s="71"/>
      <c r="L173" s="71"/>
      <c r="M173" s="71"/>
      <c r="N173" s="71"/>
      <c r="O173" s="71"/>
      <c r="P173" s="71"/>
      <c r="Q173" s="71"/>
      <c r="R173" s="71"/>
      <c r="S173" s="71"/>
    </row>
    <row r="174" spans="2:19" x14ac:dyDescent="0.3">
      <c r="B174" s="140">
        <f>IF('group input'!C$28="No",0,IF(calculations!F24&gt;0,calculations!F24,0))</f>
        <v>0</v>
      </c>
      <c r="C174" s="140">
        <f>IF('group input'!C$28="No",0,IF(calculations!D24&gt;0,calculations!D24,0))</f>
        <v>0</v>
      </c>
      <c r="D174" s="184">
        <f>IF(C174&gt;0,'summary lookup and rates'!C$7,0)</f>
        <v>0</v>
      </c>
      <c r="E174" s="119"/>
      <c r="F174" s="140">
        <f>IF('group input'!C$28="No",0,IF(calculations!F74&gt;0,calculations!F74,0))</f>
        <v>0</v>
      </c>
      <c r="G174" s="140">
        <f>IF('group input'!C$28="No",0,IF(calculations!D74&gt;0,calculations!D74,0))</f>
        <v>0</v>
      </c>
      <c r="H174" s="184">
        <f>IF(F174&gt;0,'summary lookup and rates'!C$7,0)</f>
        <v>0</v>
      </c>
      <c r="J174" s="71"/>
      <c r="K174" s="71"/>
      <c r="L174" s="71"/>
      <c r="M174" s="71"/>
      <c r="N174" s="71"/>
      <c r="O174" s="71"/>
      <c r="P174" s="71"/>
      <c r="Q174" s="71"/>
      <c r="R174" s="71"/>
      <c r="S174" s="71"/>
    </row>
    <row r="175" spans="2:19" x14ac:dyDescent="0.3">
      <c r="B175" s="140">
        <f>IF('group input'!C$28="No",0,IF(calculations!F25&gt;0,calculations!F25,0))</f>
        <v>0</v>
      </c>
      <c r="C175" s="140">
        <f>IF('group input'!C$28="No",0,IF(calculations!D25&gt;0,calculations!D25,0))</f>
        <v>0</v>
      </c>
      <c r="D175" s="184">
        <f>IF(C175&gt;0,'summary lookup and rates'!C$7,0)</f>
        <v>0</v>
      </c>
      <c r="E175" s="119"/>
      <c r="F175" s="140">
        <f>IF('group input'!C$28="No",0,IF(calculations!F75&gt;0,calculations!F75,0))</f>
        <v>0</v>
      </c>
      <c r="G175" s="140">
        <f>IF('group input'!C$28="No",0,IF(calculations!D75&gt;0,calculations!D75,0))</f>
        <v>0</v>
      </c>
      <c r="H175" s="184">
        <f>IF(F175&gt;0,'summary lookup and rates'!C$7,0)</f>
        <v>0</v>
      </c>
      <c r="J175" s="71"/>
      <c r="K175" s="71"/>
      <c r="L175" s="71"/>
      <c r="M175" s="71"/>
      <c r="N175" s="71"/>
      <c r="O175" s="71"/>
      <c r="P175" s="71"/>
      <c r="Q175" s="71"/>
      <c r="R175" s="71"/>
      <c r="S175" s="71"/>
    </row>
    <row r="176" spans="2:19" x14ac:dyDescent="0.3">
      <c r="B176" s="140">
        <f>IF('group input'!C$28="No",0,IF(calculations!F26&gt;0,calculations!F26,0))</f>
        <v>0</v>
      </c>
      <c r="C176" s="140">
        <f>IF('group input'!C$28="No",0,IF(calculations!D26&gt;0,calculations!D26,0))</f>
        <v>0</v>
      </c>
      <c r="D176" s="184">
        <f>IF(C176&gt;0,'summary lookup and rates'!C$7,0)</f>
        <v>0</v>
      </c>
      <c r="E176" s="119"/>
      <c r="F176" s="140">
        <f>IF('group input'!C$28="No",0,IF(calculations!F76&gt;0,calculations!F76,0))</f>
        <v>0</v>
      </c>
      <c r="G176" s="140">
        <f>IF('group input'!C$28="No",0,IF(calculations!D76&gt;0,calculations!D76,0))</f>
        <v>0</v>
      </c>
      <c r="H176" s="184">
        <f>IF(F176&gt;0,'summary lookup and rates'!C$7,0)</f>
        <v>0</v>
      </c>
      <c r="J176" s="71"/>
      <c r="K176" s="71"/>
      <c r="L176" s="71"/>
      <c r="M176" s="71"/>
      <c r="N176" s="71"/>
      <c r="O176" s="71"/>
      <c r="P176" s="71"/>
      <c r="Q176" s="71"/>
      <c r="R176" s="71"/>
      <c r="S176" s="71"/>
    </row>
    <row r="177" spans="2:19" x14ac:dyDescent="0.3">
      <c r="B177" s="140">
        <f>IF('group input'!C$28="No",0,IF(calculations!F27&gt;0,calculations!F27,0))</f>
        <v>0</v>
      </c>
      <c r="C177" s="140">
        <f>IF('group input'!C$28="No",0,IF(calculations!D27&gt;0,calculations!D27,0))</f>
        <v>0</v>
      </c>
      <c r="D177" s="184">
        <f>IF(C177&gt;0,'summary lookup and rates'!C$7,0)</f>
        <v>0</v>
      </c>
      <c r="E177" s="119"/>
      <c r="F177" s="140">
        <f>IF('group input'!C$28="No",0,IF(calculations!F77&gt;0,calculations!F77,0))</f>
        <v>0</v>
      </c>
      <c r="G177" s="140">
        <f>IF('group input'!C$28="No",0,IF(calculations!D77&gt;0,calculations!D77,0))</f>
        <v>0</v>
      </c>
      <c r="H177" s="184">
        <f>IF(F177&gt;0,'summary lookup and rates'!C$7,0)</f>
        <v>0</v>
      </c>
      <c r="J177" s="71"/>
      <c r="K177" s="71"/>
      <c r="L177" s="71"/>
      <c r="M177" s="71"/>
      <c r="N177" s="71"/>
      <c r="O177" s="71"/>
      <c r="P177" s="71"/>
      <c r="Q177" s="71"/>
      <c r="R177" s="71"/>
      <c r="S177" s="71"/>
    </row>
    <row r="178" spans="2:19" x14ac:dyDescent="0.3">
      <c r="B178" s="140">
        <f>IF('group input'!C$28="No",0,IF(calculations!F28&gt;0,calculations!F28,0))</f>
        <v>0</v>
      </c>
      <c r="C178" s="140">
        <f>IF('group input'!C$28="No",0,IF(calculations!D28&gt;0,calculations!D28,0))</f>
        <v>0</v>
      </c>
      <c r="D178" s="184">
        <f>IF(C178&gt;0,'summary lookup and rates'!C$7,0)</f>
        <v>0</v>
      </c>
      <c r="E178" s="119"/>
      <c r="F178" s="140">
        <f>IF('group input'!C$28="No",0,IF(calculations!F78&gt;0,calculations!F78,0))</f>
        <v>0</v>
      </c>
      <c r="G178" s="140">
        <f>IF('group input'!C$28="No",0,IF(calculations!D78&gt;0,calculations!D78,0))</f>
        <v>0</v>
      </c>
      <c r="H178" s="184">
        <f>IF(F178&gt;0,'summary lookup and rates'!C$7,0)</f>
        <v>0</v>
      </c>
      <c r="J178" s="71"/>
      <c r="K178" s="71"/>
      <c r="L178" s="71"/>
      <c r="M178" s="71"/>
      <c r="N178" s="71"/>
      <c r="O178" s="71"/>
      <c r="P178" s="71"/>
      <c r="Q178" s="71"/>
      <c r="R178" s="71"/>
      <c r="S178" s="71"/>
    </row>
    <row r="179" spans="2:19" x14ac:dyDescent="0.3">
      <c r="B179" s="140">
        <f>IF('group input'!C$28="No",0,IF(calculations!F29&gt;0,calculations!F29,0))</f>
        <v>0</v>
      </c>
      <c r="C179" s="140">
        <f>IF('group input'!C$28="No",0,IF(calculations!D29&gt;0,calculations!D29,0))</f>
        <v>0</v>
      </c>
      <c r="D179" s="184">
        <f>IF(C179&gt;0,'summary lookup and rates'!C$7,0)</f>
        <v>0</v>
      </c>
      <c r="E179" s="119"/>
      <c r="F179" s="140">
        <f>IF('group input'!C$28="No",0,IF(calculations!F79&gt;0,calculations!F79,0))</f>
        <v>0</v>
      </c>
      <c r="G179" s="140">
        <f>IF('group input'!C$28="No",0,IF(calculations!D79&gt;0,calculations!D79,0))</f>
        <v>0</v>
      </c>
      <c r="H179" s="184">
        <f>IF(F179&gt;0,'summary lookup and rates'!C$7,0)</f>
        <v>0</v>
      </c>
      <c r="J179" s="71"/>
      <c r="K179" s="71"/>
      <c r="L179" s="71"/>
      <c r="M179" s="71"/>
      <c r="N179" s="71"/>
      <c r="O179" s="71"/>
      <c r="P179" s="71"/>
      <c r="Q179" s="71"/>
      <c r="R179" s="71"/>
      <c r="S179" s="71"/>
    </row>
    <row r="180" spans="2:19" x14ac:dyDescent="0.3">
      <c r="B180" s="140">
        <f>IF('group input'!C$28="No",0,IF(calculations!F30&gt;0,calculations!F30,0))</f>
        <v>0</v>
      </c>
      <c r="C180" s="140">
        <f>IF('group input'!C$28="No",0,IF(calculations!D30&gt;0,calculations!D30,0))</f>
        <v>0</v>
      </c>
      <c r="D180" s="184">
        <f>IF(C180&gt;0,'summary lookup and rates'!C$7,0)</f>
        <v>0</v>
      </c>
      <c r="E180" s="119"/>
      <c r="F180" s="140">
        <f>IF('group input'!C$28="No",0,IF(calculations!F80&gt;0,calculations!F80,0))</f>
        <v>0</v>
      </c>
      <c r="G180" s="140">
        <f>IF('group input'!C$28="No",0,IF(calculations!D80&gt;0,calculations!D80,0))</f>
        <v>0</v>
      </c>
      <c r="H180" s="184">
        <f>IF(F180&gt;0,'summary lookup and rates'!C$7,0)</f>
        <v>0</v>
      </c>
      <c r="J180" s="71"/>
      <c r="K180" s="71"/>
      <c r="L180" s="71"/>
      <c r="M180" s="71"/>
      <c r="N180" s="71"/>
      <c r="O180" s="71"/>
      <c r="P180" s="71"/>
      <c r="Q180" s="71"/>
      <c r="R180" s="71"/>
      <c r="S180" s="71"/>
    </row>
    <row r="181" spans="2:19" x14ac:dyDescent="0.3">
      <c r="B181" s="140">
        <f>IF('group input'!C$28="No",0,IF(calculations!F31&gt;0,calculations!F31,0))</f>
        <v>0</v>
      </c>
      <c r="C181" s="140">
        <f>IF('group input'!C$28="No",0,IF(calculations!D31&gt;0,calculations!D31,0))</f>
        <v>0</v>
      </c>
      <c r="D181" s="184">
        <f>IF(C181&gt;0,'summary lookup and rates'!C$7,0)</f>
        <v>0</v>
      </c>
      <c r="E181" s="119"/>
      <c r="F181" s="140">
        <f>IF('group input'!C$28="No",0,IF(calculations!F81&gt;0,calculations!F81,0))</f>
        <v>0</v>
      </c>
      <c r="G181" s="140">
        <f>IF('group input'!C$28="No",0,IF(calculations!D81&gt;0,calculations!D81,0))</f>
        <v>0</v>
      </c>
      <c r="H181" s="184">
        <f>IF(F181&gt;0,'summary lookup and rates'!C$7,0)</f>
        <v>0</v>
      </c>
      <c r="J181" s="71"/>
      <c r="K181" s="71"/>
      <c r="L181" s="71"/>
      <c r="M181" s="71"/>
      <c r="N181" s="71"/>
      <c r="O181" s="71"/>
      <c r="P181" s="71"/>
      <c r="Q181" s="71"/>
      <c r="R181" s="71"/>
      <c r="S181" s="71"/>
    </row>
    <row r="182" spans="2:19" x14ac:dyDescent="0.3">
      <c r="B182" s="140">
        <f>IF('group input'!C$28="No",0,IF(calculations!F32&gt;0,calculations!F32,0))</f>
        <v>0</v>
      </c>
      <c r="C182" s="140">
        <f>IF('group input'!C$28="No",0,IF(calculations!D32&gt;0,calculations!D32,0))</f>
        <v>0</v>
      </c>
      <c r="D182" s="184">
        <f>IF(C182&gt;0,'summary lookup and rates'!C$7,0)</f>
        <v>0</v>
      </c>
      <c r="E182" s="119"/>
      <c r="F182" s="140">
        <f>IF('group input'!C$28="No",0,IF(calculations!F82&gt;0,calculations!F82,0))</f>
        <v>0</v>
      </c>
      <c r="G182" s="140">
        <f>IF('group input'!C$28="No",0,IF(calculations!D82&gt;0,calculations!D82,0))</f>
        <v>0</v>
      </c>
      <c r="H182" s="184">
        <f>IF(F182&gt;0,'summary lookup and rates'!C$7,0)</f>
        <v>0</v>
      </c>
      <c r="J182" s="71"/>
      <c r="K182" s="71"/>
      <c r="L182" s="71"/>
      <c r="M182" s="71"/>
      <c r="N182" s="71"/>
      <c r="O182" s="71"/>
      <c r="P182" s="71"/>
      <c r="Q182" s="71"/>
      <c r="R182" s="71"/>
      <c r="S182" s="71"/>
    </row>
    <row r="183" spans="2:19" x14ac:dyDescent="0.3">
      <c r="B183" s="140">
        <f>IF('group input'!C$28="No",0,IF(calculations!F33&gt;0,calculations!F33,0))</f>
        <v>0</v>
      </c>
      <c r="C183" s="140">
        <f>IF('group input'!C$28="No",0,IF(calculations!D33&gt;0,calculations!D33,0))</f>
        <v>0</v>
      </c>
      <c r="D183" s="184">
        <f>IF(C183&gt;0,'summary lookup and rates'!C$7,0)</f>
        <v>0</v>
      </c>
      <c r="E183" s="119"/>
      <c r="F183" s="140">
        <f>IF('group input'!C$28="No",0,IF(calculations!F83&gt;0,calculations!F83,0))</f>
        <v>0</v>
      </c>
      <c r="G183" s="140">
        <f>IF('group input'!C$28="No",0,IF(calculations!D83&gt;0,calculations!D83,0))</f>
        <v>0</v>
      </c>
      <c r="H183" s="184">
        <f>IF(F183&gt;0,'summary lookup and rates'!C$7,0)</f>
        <v>0</v>
      </c>
      <c r="J183" s="71"/>
      <c r="K183" s="71"/>
      <c r="L183" s="71"/>
      <c r="M183" s="71"/>
      <c r="N183" s="71"/>
      <c r="O183" s="71"/>
      <c r="P183" s="71"/>
      <c r="Q183" s="71"/>
      <c r="R183" s="71"/>
      <c r="S183" s="71"/>
    </row>
    <row r="184" spans="2:19" x14ac:dyDescent="0.3">
      <c r="B184" s="140">
        <f>IF('group input'!C$28="No",0,IF(calculations!F34&gt;0,calculations!F34,0))</f>
        <v>0</v>
      </c>
      <c r="C184" s="140">
        <f>IF('group input'!C$28="No",0,IF(calculations!D34&gt;0,calculations!D34,0))</f>
        <v>0</v>
      </c>
      <c r="D184" s="184">
        <f>IF(C184&gt;0,'summary lookup and rates'!C$7,0)</f>
        <v>0</v>
      </c>
      <c r="E184" s="119"/>
      <c r="F184" s="140">
        <f>IF('group input'!C$28="No",0,IF(calculations!F84&gt;0,calculations!F84,0))</f>
        <v>0</v>
      </c>
      <c r="G184" s="140">
        <f>IF('group input'!C$28="No",0,IF(calculations!D84&gt;0,calculations!D84,0))</f>
        <v>0</v>
      </c>
      <c r="H184" s="184">
        <f>IF(F184&gt;0,'summary lookup and rates'!C$7,0)</f>
        <v>0</v>
      </c>
      <c r="J184" s="71"/>
      <c r="K184" s="71"/>
      <c r="L184" s="71"/>
      <c r="M184" s="71"/>
      <c r="N184" s="71"/>
      <c r="O184" s="71"/>
      <c r="P184" s="71"/>
      <c r="Q184" s="71"/>
      <c r="R184" s="71"/>
      <c r="S184" s="71"/>
    </row>
    <row r="185" spans="2:19" x14ac:dyDescent="0.3">
      <c r="B185" s="140">
        <f>IF('group input'!C$28="No",0,IF(calculations!F35&gt;0,calculations!F35,0))</f>
        <v>0</v>
      </c>
      <c r="C185" s="140">
        <f>IF('group input'!C$28="No",0,IF(calculations!D35&gt;0,calculations!D35,0))</f>
        <v>0</v>
      </c>
      <c r="D185" s="184">
        <f>IF(C185&gt;0,'summary lookup and rates'!C$7,0)</f>
        <v>0</v>
      </c>
      <c r="E185" s="119"/>
      <c r="F185" s="140">
        <f>IF('group input'!C$28="No",0,IF(calculations!F85&gt;0,calculations!F85,0))</f>
        <v>0</v>
      </c>
      <c r="G185" s="140">
        <f>IF('group input'!C$28="No",0,IF(calculations!D85&gt;0,calculations!D85,0))</f>
        <v>0</v>
      </c>
      <c r="H185" s="184">
        <f>IF(F185&gt;0,'summary lookup and rates'!C$7,0)</f>
        <v>0</v>
      </c>
      <c r="J185" s="71"/>
      <c r="K185" s="71"/>
      <c r="L185" s="71"/>
      <c r="M185" s="71"/>
      <c r="N185" s="71"/>
      <c r="O185" s="71"/>
      <c r="P185" s="71"/>
      <c r="Q185" s="71"/>
      <c r="R185" s="71"/>
      <c r="S185" s="71"/>
    </row>
    <row r="186" spans="2:19" x14ac:dyDescent="0.3">
      <c r="B186" s="140">
        <f>IF('group input'!C$28="No",0,IF(calculations!F36&gt;0,calculations!F36,0))</f>
        <v>0</v>
      </c>
      <c r="C186" s="140">
        <f>IF('group input'!C$28="No",0,IF(calculations!D36&gt;0,calculations!D36,0))</f>
        <v>0</v>
      </c>
      <c r="D186" s="184">
        <f>IF(C186&gt;0,'summary lookup and rates'!C$7,0)</f>
        <v>0</v>
      </c>
      <c r="E186" s="119"/>
      <c r="F186" s="140">
        <f>IF('group input'!C$28="No",0,IF(calculations!F86&gt;0,calculations!F86,0))</f>
        <v>0</v>
      </c>
      <c r="G186" s="140">
        <f>IF('group input'!C$28="No",0,IF(calculations!D86&gt;0,calculations!D86,0))</f>
        <v>0</v>
      </c>
      <c r="H186" s="184">
        <f>IF(F186&gt;0,'summary lookup and rates'!C$7,0)</f>
        <v>0</v>
      </c>
      <c r="J186" s="71"/>
      <c r="K186" s="71"/>
      <c r="L186" s="71"/>
      <c r="M186" s="71"/>
      <c r="N186" s="71"/>
      <c r="O186" s="71"/>
      <c r="P186" s="71"/>
      <c r="Q186" s="71"/>
      <c r="R186" s="71"/>
      <c r="S186" s="71"/>
    </row>
    <row r="187" spans="2:19" x14ac:dyDescent="0.3">
      <c r="B187" s="140">
        <f>IF('group input'!C$28="No",0,IF(calculations!F37&gt;0,calculations!F37,0))</f>
        <v>0</v>
      </c>
      <c r="C187" s="140">
        <f>IF('group input'!C$28="No",0,IF(calculations!D37&gt;0,calculations!D37,0))</f>
        <v>0</v>
      </c>
      <c r="D187" s="184">
        <f>IF(C187&gt;0,'summary lookup and rates'!C$7,0)</f>
        <v>0</v>
      </c>
      <c r="E187" s="119"/>
      <c r="F187" s="140">
        <f>IF('group input'!C$28="No",0,IF(calculations!F87&gt;0,calculations!F87,0))</f>
        <v>0</v>
      </c>
      <c r="G187" s="140">
        <f>IF('group input'!C$28="No",0,IF(calculations!D87&gt;0,calculations!D87,0))</f>
        <v>0</v>
      </c>
      <c r="H187" s="184">
        <f>IF(F187&gt;0,'summary lookup and rates'!C$7,0)</f>
        <v>0</v>
      </c>
      <c r="J187" s="71"/>
      <c r="K187" s="71"/>
      <c r="L187" s="71"/>
      <c r="M187" s="71"/>
      <c r="N187" s="71"/>
      <c r="O187" s="71"/>
      <c r="P187" s="71"/>
      <c r="Q187" s="71"/>
      <c r="R187" s="71"/>
      <c r="S187" s="71"/>
    </row>
    <row r="188" spans="2:19" x14ac:dyDescent="0.3">
      <c r="B188" s="140">
        <f>IF('group input'!C$28="No",0,IF(calculations!F38&gt;0,calculations!F38,0))</f>
        <v>0</v>
      </c>
      <c r="C188" s="140">
        <f>IF('group input'!C$28="No",0,IF(calculations!D38&gt;0,calculations!D38,0))</f>
        <v>0</v>
      </c>
      <c r="D188" s="184">
        <f>IF(C188&gt;0,'summary lookup and rates'!C$7,0)</f>
        <v>0</v>
      </c>
      <c r="E188" s="119"/>
      <c r="F188" s="140">
        <f>IF('group input'!C$28="No",0,IF(calculations!F88&gt;0,calculations!F88,0))</f>
        <v>0</v>
      </c>
      <c r="G188" s="140">
        <f>IF('group input'!C$28="No",0,IF(calculations!D88&gt;0,calculations!D88,0))</f>
        <v>0</v>
      </c>
      <c r="H188" s="184">
        <f>IF(F188&gt;0,'summary lookup and rates'!C$7,0)</f>
        <v>0</v>
      </c>
      <c r="J188" s="71"/>
      <c r="K188" s="71"/>
      <c r="L188" s="71"/>
      <c r="M188" s="71"/>
      <c r="N188" s="71"/>
      <c r="O188" s="71"/>
      <c r="P188" s="71"/>
      <c r="Q188" s="71"/>
      <c r="R188" s="71"/>
      <c r="S188" s="71"/>
    </row>
    <row r="189" spans="2:19" x14ac:dyDescent="0.3">
      <c r="B189" s="140">
        <f>IF('group input'!C$28="No",0,IF(calculations!F39&gt;0,calculations!F39,0))</f>
        <v>0</v>
      </c>
      <c r="C189" s="140">
        <f>IF('group input'!C$28="No",0,IF(calculations!D39&gt;0,calculations!D39,0))</f>
        <v>0</v>
      </c>
      <c r="D189" s="184">
        <f>IF(C189&gt;0,'summary lookup and rates'!C$7,0)</f>
        <v>0</v>
      </c>
      <c r="E189" s="119"/>
      <c r="F189" s="140">
        <f>IF('group input'!C$28="No",0,IF(calculations!F89&gt;0,calculations!F89,0))</f>
        <v>0</v>
      </c>
      <c r="G189" s="140">
        <f>IF('group input'!C$28="No",0,IF(calculations!D89&gt;0,calculations!D89,0))</f>
        <v>0</v>
      </c>
      <c r="H189" s="184">
        <f>IF(F189&gt;0,'summary lookup and rates'!C$7,0)</f>
        <v>0</v>
      </c>
      <c r="J189" s="71"/>
      <c r="K189" s="71"/>
      <c r="L189" s="71"/>
      <c r="M189" s="71"/>
      <c r="N189" s="71"/>
      <c r="O189" s="71"/>
      <c r="P189" s="71"/>
      <c r="Q189" s="71"/>
      <c r="R189" s="71"/>
      <c r="S189" s="71"/>
    </row>
    <row r="190" spans="2:19" x14ac:dyDescent="0.3">
      <c r="B190" s="140">
        <f>IF('group input'!C$28="No",0,IF(calculations!F40&gt;0,calculations!F40,0))</f>
        <v>0</v>
      </c>
      <c r="C190" s="140">
        <f>IF('group input'!C$28="No",0,IF(calculations!D40&gt;0,calculations!D40,0))</f>
        <v>0</v>
      </c>
      <c r="D190" s="184">
        <f>IF(C190&gt;0,'summary lookup and rates'!C$7,0)</f>
        <v>0</v>
      </c>
      <c r="E190" s="119"/>
      <c r="F190" s="140">
        <f>IF('group input'!C$28="No",0,IF(calculations!F90&gt;0,calculations!F90,0))</f>
        <v>0</v>
      </c>
      <c r="G190" s="140">
        <f>IF('group input'!C$28="No",0,IF(calculations!D90&gt;0,calculations!D90,0))</f>
        <v>0</v>
      </c>
      <c r="H190" s="184">
        <f>IF(F190&gt;0,'summary lookup and rates'!C$7,0)</f>
        <v>0</v>
      </c>
      <c r="J190" s="71"/>
      <c r="K190" s="71"/>
      <c r="L190" s="71"/>
      <c r="M190" s="71"/>
      <c r="N190" s="71"/>
      <c r="O190" s="71"/>
      <c r="P190" s="71"/>
      <c r="Q190" s="71"/>
      <c r="R190" s="71"/>
      <c r="S190" s="71"/>
    </row>
    <row r="191" spans="2:19" x14ac:dyDescent="0.3">
      <c r="B191" s="140">
        <f>IF('group input'!C$28="No",0,IF(calculations!F41&gt;0,calculations!F41,0))</f>
        <v>0</v>
      </c>
      <c r="C191" s="140">
        <f>IF('group input'!C$28="No",0,IF(calculations!D41&gt;0,calculations!D41,0))</f>
        <v>0</v>
      </c>
      <c r="D191" s="184">
        <f>IF(C191&gt;0,'summary lookup and rates'!C$7,0)</f>
        <v>0</v>
      </c>
      <c r="E191" s="119"/>
      <c r="F191" s="140">
        <f>IF('group input'!C$28="No",0,IF(calculations!F91&gt;0,calculations!F91,0))</f>
        <v>0</v>
      </c>
      <c r="G191" s="140">
        <f>IF('group input'!C$28="No",0,IF(calculations!D91&gt;0,calculations!D91,0))</f>
        <v>0</v>
      </c>
      <c r="H191" s="184">
        <f>IF(F191&gt;0,'summary lookup and rates'!C$7,0)</f>
        <v>0</v>
      </c>
      <c r="J191" s="71"/>
      <c r="K191" s="71"/>
      <c r="L191" s="71"/>
      <c r="M191" s="71"/>
      <c r="N191" s="71"/>
      <c r="O191" s="71"/>
      <c r="P191" s="71"/>
      <c r="Q191" s="71"/>
      <c r="R191" s="71"/>
      <c r="S191" s="71"/>
    </row>
    <row r="192" spans="2:19" x14ac:dyDescent="0.3">
      <c r="B192" s="140">
        <f>IF('group input'!C$28="No",0,IF(calculations!F42&gt;0,calculations!F42,0))</f>
        <v>0</v>
      </c>
      <c r="C192" s="140">
        <f>IF('group input'!C$28="No",0,IF(calculations!D42&gt;0,calculations!D42,0))</f>
        <v>0</v>
      </c>
      <c r="D192" s="184">
        <f>IF(C192&gt;0,'summary lookup and rates'!C$7,0)</f>
        <v>0</v>
      </c>
      <c r="E192" s="119"/>
      <c r="F192" s="140">
        <f>IF('group input'!C$28="No",0,IF(calculations!F92&gt;0,calculations!F92,0))</f>
        <v>0</v>
      </c>
      <c r="G192" s="140">
        <f>IF('group input'!C$28="No",0,IF(calculations!D92&gt;0,calculations!D92,0))</f>
        <v>0</v>
      </c>
      <c r="H192" s="184">
        <f>IF(F192&gt;0,'summary lookup and rates'!C$7,0)</f>
        <v>0</v>
      </c>
      <c r="J192" s="71"/>
      <c r="K192" s="71"/>
      <c r="L192" s="71"/>
      <c r="M192" s="71"/>
      <c r="N192" s="71"/>
      <c r="O192" s="71"/>
      <c r="P192" s="71"/>
      <c r="Q192" s="71"/>
      <c r="R192" s="71"/>
      <c r="S192" s="71"/>
    </row>
    <row r="193" spans="2:19" x14ac:dyDescent="0.3">
      <c r="B193" s="140">
        <f>IF('group input'!C$28="No",0,IF(calculations!F43&gt;0,calculations!F43,0))</f>
        <v>0</v>
      </c>
      <c r="C193" s="140">
        <f>IF('group input'!C$28="No",0,IF(calculations!D43&gt;0,calculations!D43,0))</f>
        <v>0</v>
      </c>
      <c r="D193" s="184">
        <f>IF(C193&gt;0,'summary lookup and rates'!C$7,0)</f>
        <v>0</v>
      </c>
      <c r="E193" s="119"/>
      <c r="F193" s="140">
        <f>IF('group input'!C$28="No",0,IF(calculations!F93&gt;0,calculations!F93,0))</f>
        <v>0</v>
      </c>
      <c r="G193" s="140">
        <f>IF('group input'!C$28="No",0,IF(calculations!D93&gt;0,calculations!D93,0))</f>
        <v>0</v>
      </c>
      <c r="H193" s="184">
        <f>IF(F193&gt;0,'summary lookup and rates'!C$7,0)</f>
        <v>0</v>
      </c>
      <c r="J193" s="71"/>
      <c r="K193" s="71"/>
      <c r="L193" s="71"/>
      <c r="M193" s="71"/>
      <c r="N193" s="71"/>
      <c r="O193" s="71"/>
      <c r="P193" s="71"/>
      <c r="Q193" s="71"/>
      <c r="R193" s="71"/>
      <c r="S193" s="71"/>
    </row>
    <row r="194" spans="2:19" x14ac:dyDescent="0.3">
      <c r="B194" s="140">
        <f>IF('group input'!C$28="No",0,IF(calculations!F44&gt;0,calculations!F44,0))</f>
        <v>0</v>
      </c>
      <c r="C194" s="140">
        <f>IF('group input'!C$28="No",0,IF(calculations!D44&gt;0,calculations!D44,0))</f>
        <v>0</v>
      </c>
      <c r="D194" s="184">
        <f>IF(C194&gt;0,'summary lookup and rates'!C$7,0)</f>
        <v>0</v>
      </c>
      <c r="E194" s="119"/>
      <c r="F194" s="140">
        <f>IF('group input'!C$28="No",0,IF(calculations!F94&gt;0,calculations!F94,0))</f>
        <v>0</v>
      </c>
      <c r="G194" s="140">
        <f>IF('group input'!C$28="No",0,IF(calculations!D94&gt;0,calculations!D94,0))</f>
        <v>0</v>
      </c>
      <c r="H194" s="184">
        <f>IF(F194&gt;0,'summary lookup and rates'!C$7,0)</f>
        <v>0</v>
      </c>
      <c r="J194" s="71"/>
      <c r="K194" s="71"/>
      <c r="L194" s="71"/>
      <c r="M194" s="71"/>
      <c r="N194" s="71"/>
      <c r="O194" s="71"/>
      <c r="P194" s="71"/>
      <c r="Q194" s="71"/>
      <c r="R194" s="71"/>
      <c r="S194" s="71"/>
    </row>
    <row r="195" spans="2:19" x14ac:dyDescent="0.3">
      <c r="B195" s="140">
        <f>IF('group input'!C$28="No",0,IF(calculations!F45&gt;0,calculations!F45,0))</f>
        <v>0</v>
      </c>
      <c r="C195" s="140">
        <f>IF('group input'!C$28="No",0,IF(calculations!D45&gt;0,calculations!D45,0))</f>
        <v>0</v>
      </c>
      <c r="D195" s="184">
        <f>IF(C195&gt;0,'summary lookup and rates'!C$7,0)</f>
        <v>0</v>
      </c>
      <c r="E195" s="119"/>
      <c r="F195" s="140">
        <f>IF('group input'!C$28="No",0,IF(calculations!F95&gt;0,calculations!F95,0))</f>
        <v>0</v>
      </c>
      <c r="G195" s="140">
        <f>IF('group input'!C$28="No",0,IF(calculations!D95&gt;0,calculations!D95,0))</f>
        <v>0</v>
      </c>
      <c r="H195" s="184">
        <f>IF(F195&gt;0,'summary lookup and rates'!C$7,0)</f>
        <v>0</v>
      </c>
      <c r="J195" s="71"/>
      <c r="K195" s="71"/>
      <c r="L195" s="71"/>
      <c r="M195" s="71"/>
      <c r="N195" s="71"/>
      <c r="O195" s="71"/>
      <c r="P195" s="71"/>
      <c r="Q195" s="71"/>
      <c r="R195" s="71"/>
      <c r="S195" s="71"/>
    </row>
    <row r="196" spans="2:19" x14ac:dyDescent="0.3">
      <c r="B196" s="140">
        <f>IF('group input'!C$28="No",0,IF(calculations!F46&gt;0,calculations!F46,0))</f>
        <v>0</v>
      </c>
      <c r="C196" s="140">
        <f>IF('group input'!C$28="No",0,IF(calculations!D46&gt;0,calculations!D46,0))</f>
        <v>0</v>
      </c>
      <c r="D196" s="184">
        <f>IF(C196&gt;0,'summary lookup and rates'!C$7,0)</f>
        <v>0</v>
      </c>
      <c r="E196" s="119"/>
      <c r="F196" s="140">
        <f>IF('group input'!C$28="No",0,IF(calculations!F96&gt;0,calculations!F96,0))</f>
        <v>0</v>
      </c>
      <c r="G196" s="140">
        <f>IF('group input'!C$28="No",0,IF(calculations!D96&gt;0,calculations!D96,0))</f>
        <v>0</v>
      </c>
      <c r="H196" s="184">
        <f>IF(F196&gt;0,'summary lookup and rates'!C$7,0)</f>
        <v>0</v>
      </c>
      <c r="J196" s="71"/>
      <c r="K196" s="71"/>
      <c r="L196" s="71"/>
      <c r="M196" s="71"/>
      <c r="N196" s="71"/>
      <c r="O196" s="71"/>
      <c r="P196" s="71"/>
      <c r="Q196" s="71"/>
      <c r="R196" s="71"/>
      <c r="S196" s="71"/>
    </row>
    <row r="197" spans="2:19" x14ac:dyDescent="0.3">
      <c r="B197" s="140">
        <f>IF('group input'!C$28="No",0,IF(calculations!F47&gt;0,calculations!F47,0))</f>
        <v>0</v>
      </c>
      <c r="C197" s="140">
        <f>IF('group input'!C$28="No",0,IF(calculations!D47&gt;0,calculations!D47,0))</f>
        <v>0</v>
      </c>
      <c r="D197" s="184">
        <f>IF(C197&gt;0,'summary lookup and rates'!C$7,0)</f>
        <v>0</v>
      </c>
      <c r="E197" s="119"/>
      <c r="F197" s="140">
        <f>IF('group input'!C$28="No",0,IF(calculations!F97&gt;0,calculations!F97,0))</f>
        <v>0</v>
      </c>
      <c r="G197" s="140">
        <f>IF('group input'!C$28="No",0,IF(calculations!D97&gt;0,calculations!D97,0))</f>
        <v>0</v>
      </c>
      <c r="H197" s="184">
        <f>IF(F197&gt;0,'summary lookup and rates'!C$7,0)</f>
        <v>0</v>
      </c>
      <c r="J197" s="71"/>
      <c r="K197" s="71"/>
      <c r="L197" s="71"/>
      <c r="M197" s="71"/>
      <c r="N197" s="71"/>
      <c r="O197" s="71"/>
      <c r="P197" s="71"/>
      <c r="Q197" s="71"/>
      <c r="R197" s="71"/>
      <c r="S197" s="71"/>
    </row>
    <row r="198" spans="2:19" x14ac:dyDescent="0.3">
      <c r="B198" s="140">
        <f>IF('group input'!C$28="No",0,IF(calculations!F48&gt;0,calculations!F48,0))</f>
        <v>0</v>
      </c>
      <c r="C198" s="140">
        <f>IF('group input'!C$28="No",0,IF(calculations!D48&gt;0,calculations!D48,0))</f>
        <v>0</v>
      </c>
      <c r="D198" s="184">
        <f>IF(C198&gt;0,'summary lookup and rates'!C$7,0)</f>
        <v>0</v>
      </c>
      <c r="E198" s="119"/>
      <c r="F198" s="140">
        <f>IF('group input'!C$28="No",0,IF(calculations!F98&gt;0,calculations!F98,0))</f>
        <v>0</v>
      </c>
      <c r="G198" s="140">
        <f>IF('group input'!C$28="No",0,IF(calculations!D98&gt;0,calculations!D98,0))</f>
        <v>0</v>
      </c>
      <c r="H198" s="184">
        <f>IF(F198&gt;0,'summary lookup and rates'!C$7,0)</f>
        <v>0</v>
      </c>
      <c r="J198" s="71"/>
      <c r="K198" s="71"/>
      <c r="L198" s="71"/>
      <c r="M198" s="71"/>
      <c r="N198" s="71"/>
      <c r="O198" s="71"/>
      <c r="P198" s="71"/>
      <c r="Q198" s="71"/>
      <c r="R198" s="71"/>
      <c r="S198" s="71"/>
    </row>
    <row r="199" spans="2:19" x14ac:dyDescent="0.3">
      <c r="B199" s="140">
        <f>IF('group input'!C$28="No",0,IF(calculations!F49&gt;0,calculations!F49,0))</f>
        <v>0</v>
      </c>
      <c r="C199" s="140">
        <f>IF('group input'!C$28="No",0,IF(calculations!D49&gt;0,calculations!D49,0))</f>
        <v>0</v>
      </c>
      <c r="D199" s="184">
        <f>IF(C199&gt;0,'summary lookup and rates'!C$7,0)</f>
        <v>0</v>
      </c>
      <c r="E199" s="119"/>
      <c r="F199" s="140">
        <f>IF('group input'!C$28="No",0,IF(calculations!F99&gt;0,calculations!F99,0))</f>
        <v>0</v>
      </c>
      <c r="G199" s="140">
        <f>IF('group input'!C$28="No",0,IF(calculations!D99&gt;0,calculations!D99,0))</f>
        <v>0</v>
      </c>
      <c r="H199" s="184">
        <f>IF(F199&gt;0,'summary lookup and rates'!C$7,0)</f>
        <v>0</v>
      </c>
      <c r="J199" s="71"/>
      <c r="K199" s="71"/>
      <c r="L199" s="71"/>
      <c r="M199" s="71"/>
      <c r="N199" s="71"/>
      <c r="O199" s="71"/>
      <c r="P199" s="71"/>
      <c r="Q199" s="71"/>
      <c r="R199" s="71"/>
      <c r="S199" s="71"/>
    </row>
    <row r="200" spans="2:19" x14ac:dyDescent="0.3">
      <c r="B200" s="140">
        <f>IF('group input'!C$28="No",0,IF(calculations!F50&gt;0,calculations!F50,0))</f>
        <v>0</v>
      </c>
      <c r="C200" s="140">
        <f>IF('group input'!C$28="No",0,IF(calculations!D50&gt;0,calculations!D50,0))</f>
        <v>0</v>
      </c>
      <c r="D200" s="184">
        <f>IF(C200&gt;0,'summary lookup and rates'!C$7,0)</f>
        <v>0</v>
      </c>
      <c r="E200" s="119"/>
      <c r="F200" s="140">
        <f>IF('group input'!C$28="No",0,IF(calculations!F100&gt;0,calculations!F100,0))</f>
        <v>0</v>
      </c>
      <c r="G200" s="140">
        <f>IF('group input'!C$28="No",0,IF(calculations!D100&gt;0,calculations!D100,0))</f>
        <v>0</v>
      </c>
      <c r="H200" s="184">
        <f>IF(F200&gt;0,'summary lookup and rates'!C$7,0)</f>
        <v>0</v>
      </c>
      <c r="J200" s="71"/>
      <c r="K200" s="71"/>
      <c r="L200" s="71"/>
      <c r="M200" s="71"/>
      <c r="N200" s="71"/>
      <c r="O200" s="71"/>
      <c r="P200" s="71"/>
      <c r="Q200" s="71"/>
      <c r="R200" s="71"/>
      <c r="S200" s="71"/>
    </row>
    <row r="201" spans="2:19" x14ac:dyDescent="0.3">
      <c r="B201" s="140">
        <f>IF('group input'!C$28="No",0,IF(calculations!F51&gt;0,calculations!F51,0))</f>
        <v>0</v>
      </c>
      <c r="C201" s="140">
        <f>IF('group input'!C$28="No",0,IF(calculations!D51&gt;0,calculations!D51,0))</f>
        <v>0</v>
      </c>
      <c r="D201" s="184">
        <f>IF(C201&gt;0,'summary lookup and rates'!C$7,0)</f>
        <v>0</v>
      </c>
      <c r="E201" s="119"/>
      <c r="F201" s="140">
        <f>IF('group input'!C$28="No",0,IF(calculations!F101&gt;0,calculations!F101,0))</f>
        <v>0</v>
      </c>
      <c r="G201" s="140">
        <f>IF('group input'!C$28="No",0,IF(calculations!D101&gt;0,calculations!D101,0))</f>
        <v>0</v>
      </c>
      <c r="H201" s="184">
        <f>IF(F201&gt;0,'summary lookup and rates'!C$7,0)</f>
        <v>0</v>
      </c>
      <c r="J201" s="71"/>
      <c r="K201" s="71"/>
      <c r="L201" s="71"/>
      <c r="M201" s="71"/>
      <c r="N201" s="71"/>
      <c r="O201" s="71"/>
      <c r="P201" s="71"/>
      <c r="Q201" s="71"/>
      <c r="R201" s="71"/>
      <c r="S201" s="71"/>
    </row>
    <row r="202" spans="2:19" x14ac:dyDescent="0.3">
      <c r="B202" s="140">
        <f>IF('group input'!C$28="No",0,IF(calculations!F52&gt;0,calculations!F52,0))</f>
        <v>0</v>
      </c>
      <c r="C202" s="140">
        <f>IF('group input'!C$28="No",0,IF(calculations!D52&gt;0,calculations!D52,0))</f>
        <v>0</v>
      </c>
      <c r="D202" s="184">
        <f>IF(C202&gt;0,'summary lookup and rates'!C$7,0)</f>
        <v>0</v>
      </c>
      <c r="E202" s="119"/>
      <c r="F202" s="140">
        <f>IF('group input'!C$28="No",0,IF(calculations!F102&gt;0,calculations!F102,0))</f>
        <v>0</v>
      </c>
      <c r="G202" s="140">
        <f>IF('group input'!C$28="No",0,IF(calculations!D102&gt;0,calculations!D102,0))</f>
        <v>0</v>
      </c>
      <c r="H202" s="184">
        <f>IF(F202&gt;0,'summary lookup and rates'!C$7,0)</f>
        <v>0</v>
      </c>
      <c r="J202" s="71"/>
      <c r="K202" s="71"/>
      <c r="L202" s="71"/>
      <c r="M202" s="71"/>
      <c r="N202" s="71"/>
      <c r="O202" s="71"/>
      <c r="P202" s="71"/>
      <c r="Q202" s="71"/>
      <c r="R202" s="71"/>
      <c r="S202" s="71"/>
    </row>
    <row r="203" spans="2:19" x14ac:dyDescent="0.3">
      <c r="B203" s="120"/>
      <c r="C203" s="120"/>
      <c r="D203" s="121"/>
      <c r="J203" s="71"/>
      <c r="K203" s="71"/>
      <c r="L203" s="71"/>
      <c r="M203" s="71"/>
      <c r="N203" s="71"/>
      <c r="O203" s="71"/>
      <c r="P203" s="71"/>
      <c r="Q203" s="71"/>
      <c r="R203" s="71"/>
      <c r="S203" s="71"/>
    </row>
    <row r="204" spans="2:19" ht="15" thickBot="1" x14ac:dyDescent="0.35">
      <c r="B204" s="71"/>
      <c r="C204" s="71"/>
      <c r="D204" s="71"/>
      <c r="E204" s="317"/>
      <c r="F204" s="317"/>
      <c r="G204" s="318" t="s">
        <v>106</v>
      </c>
      <c r="H204" s="288">
        <f>SUM(D153:D202,H153:H202)</f>
        <v>0</v>
      </c>
      <c r="J204" s="71"/>
      <c r="K204" s="71"/>
      <c r="L204" s="71"/>
      <c r="M204" s="71"/>
      <c r="N204" s="71"/>
      <c r="O204" s="71"/>
      <c r="P204" s="71"/>
      <c r="Q204" s="71"/>
      <c r="R204" s="71"/>
      <c r="S204" s="71"/>
    </row>
    <row r="205" spans="2:19" ht="15" thickTop="1" x14ac:dyDescent="0.3">
      <c r="B205" s="71"/>
      <c r="C205" s="71"/>
      <c r="D205" s="71"/>
      <c r="E205" s="71"/>
      <c r="F205" s="71"/>
      <c r="G205" s="71"/>
      <c r="H205" s="71"/>
      <c r="I205" s="71"/>
      <c r="J205" s="71"/>
      <c r="K205" s="71"/>
      <c r="L205" s="71"/>
      <c r="M205" s="71"/>
      <c r="N205" s="71"/>
      <c r="O205" s="71"/>
      <c r="P205" s="71"/>
      <c r="Q205" s="71"/>
      <c r="R205" s="71"/>
      <c r="S205" s="71"/>
    </row>
    <row r="206" spans="2:19" x14ac:dyDescent="0.3">
      <c r="B206" s="71"/>
      <c r="C206" s="71"/>
      <c r="D206" s="71"/>
      <c r="E206" s="71"/>
      <c r="F206" s="71"/>
      <c r="G206" s="71"/>
      <c r="H206" s="71"/>
      <c r="I206" s="71"/>
      <c r="J206" s="71"/>
      <c r="K206" s="71"/>
      <c r="L206" s="71"/>
      <c r="M206" s="71"/>
      <c r="N206" s="71"/>
      <c r="O206" s="71"/>
      <c r="P206" s="71"/>
      <c r="Q206" s="71"/>
      <c r="R206" s="71"/>
      <c r="S206" s="71"/>
    </row>
    <row r="207" spans="2:19" x14ac:dyDescent="0.3">
      <c r="B207" s="71"/>
      <c r="C207" s="71"/>
      <c r="D207" s="71"/>
      <c r="E207" s="71"/>
      <c r="F207" s="71"/>
      <c r="G207" s="71"/>
      <c r="H207" s="71"/>
      <c r="I207" s="71"/>
      <c r="J207" s="71"/>
      <c r="K207" s="71"/>
      <c r="L207" s="71"/>
      <c r="M207" s="71"/>
      <c r="N207" s="71"/>
      <c r="O207" s="71"/>
      <c r="P207" s="71"/>
      <c r="Q207" s="71"/>
      <c r="R207" s="71"/>
      <c r="S207" s="71"/>
    </row>
    <row r="208" spans="2:19" x14ac:dyDescent="0.3">
      <c r="B208" s="71"/>
      <c r="C208" s="71"/>
      <c r="D208" s="71"/>
      <c r="E208" s="71"/>
      <c r="F208" s="71"/>
      <c r="G208" s="71"/>
      <c r="H208" s="71"/>
      <c r="I208" s="71"/>
      <c r="J208" s="71"/>
      <c r="K208" s="71"/>
      <c r="L208" s="71"/>
      <c r="M208" s="71"/>
      <c r="N208" s="71"/>
      <c r="O208" s="71"/>
      <c r="P208" s="71"/>
      <c r="Q208" s="71"/>
      <c r="R208" s="71"/>
      <c r="S208" s="71"/>
    </row>
    <row r="209" spans="2:19" x14ac:dyDescent="0.3">
      <c r="B209" s="122" t="s">
        <v>107</v>
      </c>
      <c r="C209" s="123"/>
      <c r="D209" s="123"/>
      <c r="E209" s="95"/>
      <c r="F209" s="95"/>
      <c r="G209" s="95"/>
      <c r="H209" s="95"/>
      <c r="I209" s="95"/>
      <c r="J209" s="95"/>
      <c r="K209" s="95"/>
      <c r="L209" s="95"/>
      <c r="N209" s="117"/>
      <c r="O209" s="117"/>
      <c r="P209" s="117"/>
      <c r="Q209" s="117"/>
      <c r="R209" s="117"/>
      <c r="S209" s="117"/>
    </row>
    <row r="210" spans="2:19" x14ac:dyDescent="0.3">
      <c r="B210" s="71"/>
      <c r="C210" s="71"/>
      <c r="D210" s="71"/>
      <c r="E210" s="71"/>
      <c r="F210" s="71"/>
      <c r="G210" s="71"/>
      <c r="H210" s="71"/>
      <c r="I210" s="71"/>
      <c r="J210" s="71"/>
      <c r="K210" s="71"/>
      <c r="L210" s="71"/>
      <c r="N210" s="71"/>
      <c r="O210" s="71"/>
      <c r="P210" s="71"/>
      <c r="Q210" s="71"/>
      <c r="R210" s="71"/>
      <c r="S210" s="71"/>
    </row>
    <row r="211" spans="2:19" x14ac:dyDescent="0.3">
      <c r="B211" s="92" t="s">
        <v>108</v>
      </c>
      <c r="C211" s="71"/>
      <c r="D211" s="71"/>
      <c r="E211" s="71"/>
      <c r="F211" s="71"/>
      <c r="G211" s="71"/>
      <c r="H211" s="71"/>
      <c r="I211" s="71"/>
      <c r="J211" s="71"/>
      <c r="K211" s="71"/>
      <c r="L211" s="71"/>
      <c r="N211" s="71"/>
      <c r="O211" s="71"/>
      <c r="P211" s="71"/>
      <c r="Q211" s="71"/>
      <c r="R211" s="71"/>
      <c r="S211" s="71"/>
    </row>
    <row r="212" spans="2:19" ht="28.8" x14ac:dyDescent="0.3">
      <c r="B212" s="289" t="s">
        <v>91</v>
      </c>
      <c r="C212" s="289" t="s">
        <v>92</v>
      </c>
      <c r="D212" s="289" t="s">
        <v>93</v>
      </c>
      <c r="E212" s="289" t="s">
        <v>109</v>
      </c>
      <c r="F212" s="289" t="s">
        <v>110</v>
      </c>
      <c r="G212" s="113"/>
      <c r="H212" s="289" t="s">
        <v>91</v>
      </c>
      <c r="I212" s="289" t="s">
        <v>92</v>
      </c>
      <c r="J212" s="289" t="s">
        <v>93</v>
      </c>
      <c r="K212" s="289" t="s">
        <v>109</v>
      </c>
      <c r="L212" s="289" t="s">
        <v>110</v>
      </c>
      <c r="N212" s="71"/>
      <c r="O212" s="71"/>
      <c r="P212" s="71"/>
      <c r="Q212" s="71"/>
      <c r="R212" s="71"/>
      <c r="S212" s="71"/>
    </row>
    <row r="213" spans="2:19" x14ac:dyDescent="0.3">
      <c r="B213" s="140">
        <f>IF('group input'!C$33="None",0,IF(calculations!F3&gt;0,calculations!F3,0))</f>
        <v>0</v>
      </c>
      <c r="C213" s="135">
        <f>IF('group input'!C$33="None",0,IF(calculations!D3&gt;0,calculations!D3,0))</f>
        <v>0</v>
      </c>
      <c r="D213" s="186">
        <f>IF(calculations!K3+calculations!M3&gt;0,calculations!K3+calculations!M3,0)</f>
        <v>0</v>
      </c>
      <c r="E213" s="187">
        <f>IF(AND(B213&gt;0,'group input'!C$33&lt;&gt;"None"),VLOOKUP('group input'!C$33,STD_Rates_lookup,2,FALSE),0)</f>
        <v>0</v>
      </c>
      <c r="F213" s="188">
        <f>IF(calculations!L3&gt;0,calculations!L3,calculations!N3)</f>
        <v>0</v>
      </c>
      <c r="G213" s="113"/>
      <c r="H213" s="140">
        <f>IF('group input'!C$33="None",0,IF(calculations!F53&gt;0,calculations!F53,0))</f>
        <v>0</v>
      </c>
      <c r="I213" s="135">
        <f>IF('group input'!C$33="None",0,IF(calculations!D53&gt;0,calculations!D53,0))</f>
        <v>0</v>
      </c>
      <c r="J213" s="186">
        <f>IF(calculations!K53+calculations!M53&gt;0,calculations!K53+calculations!M53,0)</f>
        <v>0</v>
      </c>
      <c r="K213" s="187">
        <f>IF(AND(H213&gt;0,'group input'!C$33&lt;&gt;"None"),VLOOKUP('group input'!C$33,STD_Rates_lookup,2,FALSE),0)</f>
        <v>0</v>
      </c>
      <c r="L213" s="188">
        <f>IF(calculations!L53&gt;0,calculations!L53,calculations!N53)</f>
        <v>0</v>
      </c>
      <c r="N213" s="71"/>
      <c r="O213" s="71"/>
      <c r="P213" s="71"/>
      <c r="Q213" s="71"/>
      <c r="R213" s="71"/>
      <c r="S213" s="71"/>
    </row>
    <row r="214" spans="2:19" x14ac:dyDescent="0.3">
      <c r="B214" s="140">
        <f>IF('group input'!C$33="None",0,IF(calculations!F4&gt;0,calculations!F4,0))</f>
        <v>0</v>
      </c>
      <c r="C214" s="135">
        <f>IF('group input'!C$33="None",0,IF(calculations!D4&gt;0,calculations!D4,0))</f>
        <v>0</v>
      </c>
      <c r="D214" s="186">
        <f>IF(calculations!K4+calculations!M4&gt;0,calculations!K4+calculations!M4,0)</f>
        <v>0</v>
      </c>
      <c r="E214" s="187">
        <f>IF(AND(B214&gt;0,'group input'!C$33&lt;&gt;"None"),VLOOKUP('group input'!C$33,STD_Rates_lookup,2,FALSE),0)</f>
        <v>0</v>
      </c>
      <c r="F214" s="188">
        <f>IF(calculations!L4&gt;0,calculations!L4,calculations!N4)</f>
        <v>0</v>
      </c>
      <c r="G214" s="113"/>
      <c r="H214" s="140">
        <f>IF('group input'!C$33="None",0,IF(calculations!F54&gt;0,calculations!F54,0))</f>
        <v>0</v>
      </c>
      <c r="I214" s="135">
        <f>IF('group input'!C$33="None",0,IF(calculations!D54&gt;0,calculations!D54,0))</f>
        <v>0</v>
      </c>
      <c r="J214" s="186">
        <f>IF(calculations!K54+calculations!M54&gt;0,calculations!K54+calculations!M54,0)</f>
        <v>0</v>
      </c>
      <c r="K214" s="187">
        <f>IF(AND(H214&gt;0,'group input'!C$33&lt;&gt;"None"),VLOOKUP('group input'!C$33,STD_Rates_lookup,2,FALSE),0)</f>
        <v>0</v>
      </c>
      <c r="L214" s="188">
        <f>IF(calculations!L54&gt;0,calculations!L54,calculations!N54)</f>
        <v>0</v>
      </c>
      <c r="N214" s="71"/>
      <c r="O214" s="71"/>
      <c r="P214" s="71"/>
      <c r="Q214" s="71"/>
      <c r="R214" s="71"/>
      <c r="S214" s="71"/>
    </row>
    <row r="215" spans="2:19" x14ac:dyDescent="0.3">
      <c r="B215" s="140">
        <f>IF('group input'!C$33="None",0,IF(calculations!F5&gt;0,calculations!F5,0))</f>
        <v>0</v>
      </c>
      <c r="C215" s="135">
        <f>IF('group input'!C$33="None",0,IF(calculations!D5&gt;0,calculations!D5,0))</f>
        <v>0</v>
      </c>
      <c r="D215" s="186">
        <f>IF(calculations!K5+calculations!M5&gt;0,calculations!K5+calculations!M5,0)</f>
        <v>0</v>
      </c>
      <c r="E215" s="187">
        <f>IF(AND(B215&gt;0,'group input'!C$33&lt;&gt;"None"),VLOOKUP('group input'!C$33,STD_Rates_lookup,2,FALSE),0)</f>
        <v>0</v>
      </c>
      <c r="F215" s="188">
        <f>IF(calculations!L5&gt;0,calculations!L5,calculations!N5)</f>
        <v>0</v>
      </c>
      <c r="G215" s="113"/>
      <c r="H215" s="140">
        <f>IF('group input'!C$33="None",0,IF(calculations!F55&gt;0,calculations!F55,0))</f>
        <v>0</v>
      </c>
      <c r="I215" s="135">
        <f>IF('group input'!C$33="None",0,IF(calculations!D55&gt;0,calculations!D55,0))</f>
        <v>0</v>
      </c>
      <c r="J215" s="186">
        <f>IF(calculations!K55+calculations!M55&gt;0,calculations!K55+calculations!M55,0)</f>
        <v>0</v>
      </c>
      <c r="K215" s="187">
        <f>IF(AND(H215&gt;0,'group input'!C$33&lt;&gt;"None"),VLOOKUP('group input'!C$33,STD_Rates_lookup,2,FALSE),0)</f>
        <v>0</v>
      </c>
      <c r="L215" s="188">
        <f>IF(calculations!L55&gt;0,calculations!L55,calculations!N55)</f>
        <v>0</v>
      </c>
      <c r="N215" s="71"/>
      <c r="O215" s="71"/>
      <c r="P215" s="71"/>
      <c r="Q215" s="71"/>
      <c r="R215" s="71"/>
      <c r="S215" s="71"/>
    </row>
    <row r="216" spans="2:19" x14ac:dyDescent="0.3">
      <c r="B216" s="140">
        <f>IF('group input'!C$33="None",0,IF(calculations!F6&gt;0,calculations!F6,0))</f>
        <v>0</v>
      </c>
      <c r="C216" s="135">
        <f>IF('group input'!C$33="None",0,IF(calculations!D6&gt;0,calculations!D6,0))</f>
        <v>0</v>
      </c>
      <c r="D216" s="186">
        <f>IF(calculations!K6+calculations!M6&gt;0,calculations!K6+calculations!M6,0)</f>
        <v>0</v>
      </c>
      <c r="E216" s="187">
        <f>IF(AND(B216&gt;0,'group input'!C$33&lt;&gt;"None"),VLOOKUP('group input'!C$33,STD_Rates_lookup,2,FALSE),0)</f>
        <v>0</v>
      </c>
      <c r="F216" s="188">
        <f>IF(calculations!L6&gt;0,calculations!L6,calculations!N6)</f>
        <v>0</v>
      </c>
      <c r="G216" s="113"/>
      <c r="H216" s="140">
        <f>IF('group input'!C$33="None",0,IF(calculations!F56&gt;0,calculations!F56,0))</f>
        <v>0</v>
      </c>
      <c r="I216" s="135">
        <f>IF('group input'!C$33="None",0,IF(calculations!D56&gt;0,calculations!D56,0))</f>
        <v>0</v>
      </c>
      <c r="J216" s="186">
        <f>IF(calculations!K56+calculations!M56&gt;0,calculations!K56+calculations!M56,0)</f>
        <v>0</v>
      </c>
      <c r="K216" s="187">
        <f>IF(AND(H216&gt;0,'group input'!C$33&lt;&gt;"None"),VLOOKUP('group input'!C$33,STD_Rates_lookup,2,FALSE),0)</f>
        <v>0</v>
      </c>
      <c r="L216" s="188">
        <f>IF(calculations!L56&gt;0,calculations!L56,calculations!N56)</f>
        <v>0</v>
      </c>
      <c r="N216" s="71"/>
      <c r="O216" s="71"/>
      <c r="P216" s="71"/>
      <c r="Q216" s="71"/>
      <c r="R216" s="71"/>
      <c r="S216" s="71"/>
    </row>
    <row r="217" spans="2:19" x14ac:dyDescent="0.3">
      <c r="B217" s="140">
        <f>IF('group input'!C$33="None",0,IF(calculations!F7&gt;0,calculations!F7,0))</f>
        <v>0</v>
      </c>
      <c r="C217" s="135">
        <f>IF('group input'!C$33="None",0,IF(calculations!D7&gt;0,calculations!D7,0))</f>
        <v>0</v>
      </c>
      <c r="D217" s="186">
        <f>IF(calculations!K7+calculations!M7&gt;0,calculations!K7+calculations!M7,0)</f>
        <v>0</v>
      </c>
      <c r="E217" s="187">
        <f>IF(AND(B217&gt;0,'group input'!C$33&lt;&gt;"None"),VLOOKUP('group input'!C$33,STD_Rates_lookup,2,FALSE),0)</f>
        <v>0</v>
      </c>
      <c r="F217" s="188">
        <f>IF(calculations!L7&gt;0,calculations!L7,calculations!N7)</f>
        <v>0</v>
      </c>
      <c r="G217" s="113"/>
      <c r="H217" s="140">
        <f>IF('group input'!C$33="None",0,IF(calculations!F57&gt;0,calculations!F57,0))</f>
        <v>0</v>
      </c>
      <c r="I217" s="135">
        <f>IF('group input'!C$33="None",0,IF(calculations!D57&gt;0,calculations!D57,0))</f>
        <v>0</v>
      </c>
      <c r="J217" s="186">
        <f>IF(calculations!K57+calculations!M57&gt;0,calculations!K57+calculations!M57,0)</f>
        <v>0</v>
      </c>
      <c r="K217" s="187">
        <f>IF(AND(H217&gt;0,'group input'!C$33&lt;&gt;"None"),VLOOKUP('group input'!C$33,STD_Rates_lookup,2,FALSE),0)</f>
        <v>0</v>
      </c>
      <c r="L217" s="188">
        <f>IF(calculations!L57&gt;0,calculations!L57,calculations!N57)</f>
        <v>0</v>
      </c>
      <c r="N217" s="71"/>
      <c r="O217" s="71"/>
      <c r="P217" s="71"/>
      <c r="Q217" s="71"/>
      <c r="R217" s="71"/>
      <c r="S217" s="71"/>
    </row>
    <row r="218" spans="2:19" x14ac:dyDescent="0.3">
      <c r="B218" s="140">
        <f>IF('group input'!C$33="None",0,IF(calculations!F8&gt;0,calculations!F8,0))</f>
        <v>0</v>
      </c>
      <c r="C218" s="135">
        <f>IF('group input'!C$33="None",0,IF(calculations!D8&gt;0,calculations!D8,0))</f>
        <v>0</v>
      </c>
      <c r="D218" s="186">
        <f>IF(calculations!K8+calculations!M8&gt;0,calculations!K8+calculations!M8,0)</f>
        <v>0</v>
      </c>
      <c r="E218" s="187">
        <f>IF(AND(B218&gt;0,'group input'!C$33&lt;&gt;"None"),VLOOKUP('group input'!C$33,STD_Rates_lookup,2,FALSE),0)</f>
        <v>0</v>
      </c>
      <c r="F218" s="188">
        <f>IF(calculations!L8&gt;0,calculations!L8,calculations!N8)</f>
        <v>0</v>
      </c>
      <c r="G218" s="113"/>
      <c r="H218" s="140">
        <f>IF('group input'!C$33="None",0,IF(calculations!F58&gt;0,calculations!F58,0))</f>
        <v>0</v>
      </c>
      <c r="I218" s="135">
        <f>IF('group input'!C$33="None",0,IF(calculations!D58&gt;0,calculations!D58,0))</f>
        <v>0</v>
      </c>
      <c r="J218" s="186">
        <f>IF(calculations!K58+calculations!M58&gt;0,calculations!K58+calculations!M58,0)</f>
        <v>0</v>
      </c>
      <c r="K218" s="187">
        <f>IF(AND(H218&gt;0,'group input'!C$33&lt;&gt;"None"),VLOOKUP('group input'!C$33,STD_Rates_lookup,2,FALSE),0)</f>
        <v>0</v>
      </c>
      <c r="L218" s="188">
        <f>IF(calculations!L58&gt;0,calculations!L58,calculations!N58)</f>
        <v>0</v>
      </c>
      <c r="N218" s="71"/>
      <c r="O218" s="71"/>
      <c r="P218" s="71"/>
      <c r="Q218" s="71"/>
      <c r="R218" s="71"/>
      <c r="S218" s="71"/>
    </row>
    <row r="219" spans="2:19" x14ac:dyDescent="0.3">
      <c r="B219" s="140">
        <f>IF('group input'!C$33="None",0,IF(calculations!F9&gt;0,calculations!F9,0))</f>
        <v>0</v>
      </c>
      <c r="C219" s="135">
        <f>IF('group input'!C$33="None",0,IF(calculations!D9&gt;0,calculations!D9,0))</f>
        <v>0</v>
      </c>
      <c r="D219" s="186">
        <f>IF(calculations!K9+calculations!M9&gt;0,calculations!K9+calculations!M9,0)</f>
        <v>0</v>
      </c>
      <c r="E219" s="187">
        <f>IF(AND(B219&gt;0,'group input'!C$33&lt;&gt;"None"),VLOOKUP('group input'!C$33,STD_Rates_lookup,2,FALSE),0)</f>
        <v>0</v>
      </c>
      <c r="F219" s="188">
        <f>IF(calculations!L9&gt;0,calculations!L9,calculations!N9)</f>
        <v>0</v>
      </c>
      <c r="G219" s="113"/>
      <c r="H219" s="140">
        <f>IF('group input'!C$33="None",0,IF(calculations!F59&gt;0,calculations!F59,0))</f>
        <v>0</v>
      </c>
      <c r="I219" s="135">
        <f>IF('group input'!C$33="None",0,IF(calculations!D59&gt;0,calculations!D59,0))</f>
        <v>0</v>
      </c>
      <c r="J219" s="186">
        <f>IF(calculations!K59+calculations!M59&gt;0,calculations!K59+calculations!M59,0)</f>
        <v>0</v>
      </c>
      <c r="K219" s="187">
        <f>IF(AND(H219&gt;0,'group input'!C$33&lt;&gt;"None"),VLOOKUP('group input'!C$33,STD_Rates_lookup,2,FALSE),0)</f>
        <v>0</v>
      </c>
      <c r="L219" s="188">
        <f>IF(calculations!L59&gt;0,calculations!L59,calculations!N59)</f>
        <v>0</v>
      </c>
      <c r="N219" s="71"/>
      <c r="O219" s="71"/>
      <c r="P219" s="71"/>
      <c r="Q219" s="71"/>
      <c r="R219" s="71"/>
      <c r="S219" s="71"/>
    </row>
    <row r="220" spans="2:19" x14ac:dyDescent="0.3">
      <c r="B220" s="140">
        <f>IF('group input'!C$33="None",0,IF(calculations!F10&gt;0,calculations!F10,0))</f>
        <v>0</v>
      </c>
      <c r="C220" s="135">
        <f>IF('group input'!C$33="None",0,IF(calculations!D10&gt;0,calculations!D10,0))</f>
        <v>0</v>
      </c>
      <c r="D220" s="186">
        <f>IF(calculations!K10+calculations!M10&gt;0,calculations!K10+calculations!M10,0)</f>
        <v>0</v>
      </c>
      <c r="E220" s="187">
        <f>IF(AND(B220&gt;0,'group input'!C$33&lt;&gt;"None"),VLOOKUP('group input'!C$33,STD_Rates_lookup,2,FALSE),0)</f>
        <v>0</v>
      </c>
      <c r="F220" s="188">
        <f>IF(calculations!L10&gt;0,calculations!L10,calculations!N10)</f>
        <v>0</v>
      </c>
      <c r="G220" s="113"/>
      <c r="H220" s="140">
        <f>IF('group input'!C$33="None",0,IF(calculations!F60&gt;0,calculations!F60,0))</f>
        <v>0</v>
      </c>
      <c r="I220" s="135">
        <f>IF('group input'!C$33="None",0,IF(calculations!D60&gt;0,calculations!D60,0))</f>
        <v>0</v>
      </c>
      <c r="J220" s="186">
        <f>IF(calculations!K60+calculations!M60&gt;0,calculations!K60+calculations!M60,0)</f>
        <v>0</v>
      </c>
      <c r="K220" s="187">
        <f>IF(AND(H220&gt;0,'group input'!C$33&lt;&gt;"None"),VLOOKUP('group input'!C$33,STD_Rates_lookup,2,FALSE),0)</f>
        <v>0</v>
      </c>
      <c r="L220" s="188">
        <f>IF(calculations!L60&gt;0,calculations!L60,calculations!N60)</f>
        <v>0</v>
      </c>
      <c r="N220" s="71"/>
      <c r="O220" s="71"/>
      <c r="P220" s="71"/>
      <c r="Q220" s="71"/>
      <c r="R220" s="71"/>
      <c r="S220" s="71"/>
    </row>
    <row r="221" spans="2:19" x14ac:dyDescent="0.3">
      <c r="B221" s="140">
        <f>IF('group input'!C$33="None",0,IF(calculations!F11&gt;0,calculations!F11,0))</f>
        <v>0</v>
      </c>
      <c r="C221" s="135">
        <f>IF('group input'!C$33="None",0,IF(calculations!D11&gt;0,calculations!D11,0))</f>
        <v>0</v>
      </c>
      <c r="D221" s="186">
        <f>IF(calculations!K11+calculations!M11&gt;0,calculations!K11+calculations!M11,0)</f>
        <v>0</v>
      </c>
      <c r="E221" s="187">
        <f>IF(AND(B221&gt;0,'group input'!C$33&lt;&gt;"None"),VLOOKUP('group input'!C$33,STD_Rates_lookup,2,FALSE),0)</f>
        <v>0</v>
      </c>
      <c r="F221" s="188">
        <f>IF(calculations!L11&gt;0,calculations!L11,calculations!N11)</f>
        <v>0</v>
      </c>
      <c r="G221" s="113"/>
      <c r="H221" s="140">
        <f>IF('group input'!C$33="None",0,IF(calculations!F61&gt;0,calculations!F61,0))</f>
        <v>0</v>
      </c>
      <c r="I221" s="135">
        <f>IF('group input'!C$33="None",0,IF(calculations!D61&gt;0,calculations!D61,0))</f>
        <v>0</v>
      </c>
      <c r="J221" s="186">
        <f>IF(calculations!K61+calculations!M61&gt;0,calculations!K61+calculations!M61,0)</f>
        <v>0</v>
      </c>
      <c r="K221" s="187">
        <f>IF(AND(H221&gt;0,'group input'!C$33&lt;&gt;"None"),VLOOKUP('group input'!C$33,STD_Rates_lookup,2,FALSE),0)</f>
        <v>0</v>
      </c>
      <c r="L221" s="188">
        <f>IF(calculations!L61&gt;0,calculations!L61,calculations!N61)</f>
        <v>0</v>
      </c>
      <c r="N221" s="71"/>
      <c r="O221" s="71"/>
      <c r="P221" s="71"/>
      <c r="Q221" s="71"/>
      <c r="R221" s="71"/>
      <c r="S221" s="71"/>
    </row>
    <row r="222" spans="2:19" x14ac:dyDescent="0.3">
      <c r="B222" s="140">
        <f>IF('group input'!C$33="None",0,IF(calculations!F12&gt;0,calculations!F12,0))</f>
        <v>0</v>
      </c>
      <c r="C222" s="135">
        <f>IF('group input'!C$33="None",0,IF(calculations!D12&gt;0,calculations!D12,0))</f>
        <v>0</v>
      </c>
      <c r="D222" s="186">
        <f>IF(calculations!K12+calculations!M12&gt;0,calculations!K12+calculations!M12,0)</f>
        <v>0</v>
      </c>
      <c r="E222" s="187">
        <f>IF(AND(B222&gt;0,'group input'!C$33&lt;&gt;"None"),VLOOKUP('group input'!C$33,STD_Rates_lookup,2,FALSE),0)</f>
        <v>0</v>
      </c>
      <c r="F222" s="188">
        <f>IF(calculations!L12&gt;0,calculations!L12,calculations!N12)</f>
        <v>0</v>
      </c>
      <c r="G222" s="113"/>
      <c r="H222" s="140">
        <f>IF('group input'!C$33="None",0,IF(calculations!F62&gt;0,calculations!F62,0))</f>
        <v>0</v>
      </c>
      <c r="I222" s="135">
        <f>IF('group input'!C$33="None",0,IF(calculations!D62&gt;0,calculations!D62,0))</f>
        <v>0</v>
      </c>
      <c r="J222" s="186">
        <f>IF(calculations!K62+calculations!M62&gt;0,calculations!K62+calculations!M62,0)</f>
        <v>0</v>
      </c>
      <c r="K222" s="187">
        <f>IF(AND(H222&gt;0,'group input'!C$33&lt;&gt;"None"),VLOOKUP('group input'!C$33,STD_Rates_lookup,2,FALSE),0)</f>
        <v>0</v>
      </c>
      <c r="L222" s="188">
        <f>IF(calculations!L62&gt;0,calculations!L62,calculations!N62)</f>
        <v>0</v>
      </c>
      <c r="N222" s="71"/>
      <c r="O222" s="71"/>
      <c r="P222" s="71"/>
      <c r="Q222" s="71"/>
      <c r="R222" s="71"/>
      <c r="S222" s="71"/>
    </row>
    <row r="223" spans="2:19" x14ac:dyDescent="0.3">
      <c r="B223" s="140">
        <f>IF('group input'!C$33="None",0,IF(calculations!F13&gt;0,calculations!F13,0))</f>
        <v>0</v>
      </c>
      <c r="C223" s="135">
        <f>IF('group input'!C$33="None",0,IF(calculations!D13&gt;0,calculations!D13,0))</f>
        <v>0</v>
      </c>
      <c r="D223" s="186">
        <f>IF(calculations!K13+calculations!M13&gt;0,calculations!K13+calculations!M13,0)</f>
        <v>0</v>
      </c>
      <c r="E223" s="187">
        <f>IF(AND(B223&gt;0,'group input'!C$33&lt;&gt;"None"),VLOOKUP('group input'!C$33,STD_Rates_lookup,2,FALSE),0)</f>
        <v>0</v>
      </c>
      <c r="F223" s="188">
        <f>IF(calculations!L13&gt;0,calculations!L13,calculations!N13)</f>
        <v>0</v>
      </c>
      <c r="G223" s="113"/>
      <c r="H223" s="140">
        <f>IF('group input'!C$33="None",0,IF(calculations!F63&gt;0,calculations!F63,0))</f>
        <v>0</v>
      </c>
      <c r="I223" s="135">
        <f>IF('group input'!C$33="None",0,IF(calculations!D63&gt;0,calculations!D63,0))</f>
        <v>0</v>
      </c>
      <c r="J223" s="186">
        <f>IF(calculations!K63+calculations!M63&gt;0,calculations!K63+calculations!M63,0)</f>
        <v>0</v>
      </c>
      <c r="K223" s="187">
        <f>IF(AND(H223&gt;0,'group input'!C$33&lt;&gt;"None"),VLOOKUP('group input'!C$33,STD_Rates_lookup,2,FALSE),0)</f>
        <v>0</v>
      </c>
      <c r="L223" s="188">
        <f>IF(calculations!L63&gt;0,calculations!L63,calculations!N63)</f>
        <v>0</v>
      </c>
      <c r="N223" s="71"/>
      <c r="O223" s="71"/>
      <c r="P223" s="71"/>
      <c r="Q223" s="71"/>
      <c r="R223" s="71"/>
      <c r="S223" s="71"/>
    </row>
    <row r="224" spans="2:19" x14ac:dyDescent="0.3">
      <c r="B224" s="140">
        <f>IF('group input'!C$33="None",0,IF(calculations!F14&gt;0,calculations!F14,0))</f>
        <v>0</v>
      </c>
      <c r="C224" s="135">
        <f>IF('group input'!C$33="None",0,IF(calculations!D14&gt;0,calculations!D14,0))</f>
        <v>0</v>
      </c>
      <c r="D224" s="186">
        <f>IF(calculations!K14+calculations!M14&gt;0,calculations!K14+calculations!M14,0)</f>
        <v>0</v>
      </c>
      <c r="E224" s="187">
        <f>IF(AND(B224&gt;0,'group input'!C$33&lt;&gt;"None"),VLOOKUP('group input'!C$33,STD_Rates_lookup,2,FALSE),0)</f>
        <v>0</v>
      </c>
      <c r="F224" s="188">
        <f>IF(calculations!L14&gt;0,calculations!L14,calculations!N14)</f>
        <v>0</v>
      </c>
      <c r="G224" s="113"/>
      <c r="H224" s="140">
        <f>IF('group input'!C$33="None",0,IF(calculations!F64&gt;0,calculations!F64,0))</f>
        <v>0</v>
      </c>
      <c r="I224" s="135">
        <f>IF('group input'!C$33="None",0,IF(calculations!D64&gt;0,calculations!D64,0))</f>
        <v>0</v>
      </c>
      <c r="J224" s="186">
        <f>IF(calculations!K64+calculations!M64&gt;0,calculations!K64+calculations!M64,0)</f>
        <v>0</v>
      </c>
      <c r="K224" s="187">
        <f>IF(AND(H224&gt;0,'group input'!C$33&lt;&gt;"None"),VLOOKUP('group input'!C$33,STD_Rates_lookup,2,FALSE),0)</f>
        <v>0</v>
      </c>
      <c r="L224" s="188">
        <f>IF(calculations!L64&gt;0,calculations!L64,calculations!N64)</f>
        <v>0</v>
      </c>
      <c r="N224" s="71"/>
      <c r="O224" s="71"/>
      <c r="P224" s="71"/>
      <c r="Q224" s="71"/>
      <c r="R224" s="71"/>
      <c r="S224" s="71"/>
    </row>
    <row r="225" spans="2:19" x14ac:dyDescent="0.3">
      <c r="B225" s="140">
        <f>IF('group input'!C$33="None",0,IF(calculations!F15&gt;0,calculations!F15,0))</f>
        <v>0</v>
      </c>
      <c r="C225" s="135">
        <f>IF('group input'!C$33="None",0,IF(calculations!D15&gt;0,calculations!D15,0))</f>
        <v>0</v>
      </c>
      <c r="D225" s="186">
        <f>IF(calculations!K15+calculations!M15&gt;0,calculations!K15+calculations!M15,0)</f>
        <v>0</v>
      </c>
      <c r="E225" s="187">
        <f>IF(AND(B225&gt;0,'group input'!C$33&lt;&gt;"None"),VLOOKUP('group input'!C$33,STD_Rates_lookup,2,FALSE),0)</f>
        <v>0</v>
      </c>
      <c r="F225" s="188">
        <f>IF(calculations!L15&gt;0,calculations!L15,calculations!N15)</f>
        <v>0</v>
      </c>
      <c r="G225" s="113"/>
      <c r="H225" s="140">
        <f>IF('group input'!C$33="None",0,IF(calculations!F65&gt;0,calculations!F65,0))</f>
        <v>0</v>
      </c>
      <c r="I225" s="135">
        <f>IF('group input'!C$33="None",0,IF(calculations!D65&gt;0,calculations!D65,0))</f>
        <v>0</v>
      </c>
      <c r="J225" s="186">
        <f>IF(calculations!K65+calculations!M65&gt;0,calculations!K65+calculations!M65,0)</f>
        <v>0</v>
      </c>
      <c r="K225" s="187">
        <f>IF(AND(H225&gt;0,'group input'!C$33&lt;&gt;"None"),VLOOKUP('group input'!C$33,STD_Rates_lookup,2,FALSE),0)</f>
        <v>0</v>
      </c>
      <c r="L225" s="188">
        <f>IF(calculations!L65&gt;0,calculations!L65,calculations!N65)</f>
        <v>0</v>
      </c>
      <c r="N225" s="71"/>
      <c r="O225" s="71"/>
      <c r="P225" s="71"/>
      <c r="Q225" s="71"/>
      <c r="R225" s="71"/>
      <c r="S225" s="71"/>
    </row>
    <row r="226" spans="2:19" x14ac:dyDescent="0.3">
      <c r="B226" s="140">
        <f>IF('group input'!C$33="None",0,IF(calculations!F16&gt;0,calculations!F16,0))</f>
        <v>0</v>
      </c>
      <c r="C226" s="135">
        <f>IF('group input'!C$33="None",0,IF(calculations!D16&gt;0,calculations!D16,0))</f>
        <v>0</v>
      </c>
      <c r="D226" s="186">
        <f>IF(calculations!K16+calculations!M16&gt;0,calculations!K16+calculations!M16,0)</f>
        <v>0</v>
      </c>
      <c r="E226" s="187">
        <f>IF(AND(B226&gt;0,'group input'!C$33&lt;&gt;"None"),VLOOKUP('group input'!C$33,STD_Rates_lookup,2,FALSE),0)</f>
        <v>0</v>
      </c>
      <c r="F226" s="188">
        <f>IF(calculations!L16&gt;0,calculations!L16,calculations!N16)</f>
        <v>0</v>
      </c>
      <c r="G226" s="113"/>
      <c r="H226" s="140">
        <f>IF('group input'!C$33="None",0,IF(calculations!F66&gt;0,calculations!F66,0))</f>
        <v>0</v>
      </c>
      <c r="I226" s="135">
        <f>IF('group input'!C$33="None",0,IF(calculations!D66&gt;0,calculations!D66,0))</f>
        <v>0</v>
      </c>
      <c r="J226" s="186">
        <f>IF(calculations!K66+calculations!M66&gt;0,calculations!K66+calculations!M66,0)</f>
        <v>0</v>
      </c>
      <c r="K226" s="187">
        <f>IF(AND(H226&gt;0,'group input'!C$33&lt;&gt;"None"),VLOOKUP('group input'!C$33,STD_Rates_lookup,2,FALSE),0)</f>
        <v>0</v>
      </c>
      <c r="L226" s="188">
        <f>IF(calculations!L66&gt;0,calculations!L66,calculations!N66)</f>
        <v>0</v>
      </c>
      <c r="N226" s="71"/>
      <c r="O226" s="71"/>
      <c r="P226" s="71"/>
      <c r="Q226" s="71"/>
      <c r="R226" s="71"/>
      <c r="S226" s="71"/>
    </row>
    <row r="227" spans="2:19" x14ac:dyDescent="0.3">
      <c r="B227" s="140">
        <f>IF('group input'!C$33="None",0,IF(calculations!F17&gt;0,calculations!F17,0))</f>
        <v>0</v>
      </c>
      <c r="C227" s="135">
        <f>IF('group input'!C$33="None",0,IF(calculations!D17&gt;0,calculations!D17,0))</f>
        <v>0</v>
      </c>
      <c r="D227" s="186">
        <f>IF(calculations!K17+calculations!M17&gt;0,calculations!K17+calculations!M17,0)</f>
        <v>0</v>
      </c>
      <c r="E227" s="187">
        <f>IF(AND(B227&gt;0,'group input'!C$33&lt;&gt;"None"),VLOOKUP('group input'!C$33,STD_Rates_lookup,2,FALSE),0)</f>
        <v>0</v>
      </c>
      <c r="F227" s="188">
        <f>IF(calculations!L17&gt;0,calculations!L17,calculations!N17)</f>
        <v>0</v>
      </c>
      <c r="G227" s="113"/>
      <c r="H227" s="140">
        <f>IF('group input'!C$33="None",0,IF(calculations!F67&gt;0,calculations!F67,0))</f>
        <v>0</v>
      </c>
      <c r="I227" s="135">
        <f>IF('group input'!C$33="None",0,IF(calculations!D67&gt;0,calculations!D67,0))</f>
        <v>0</v>
      </c>
      <c r="J227" s="186">
        <f>IF(calculations!K67+calculations!M67&gt;0,calculations!K67+calculations!M67,0)</f>
        <v>0</v>
      </c>
      <c r="K227" s="187">
        <f>IF(AND(H227&gt;0,'group input'!C$33&lt;&gt;"None"),VLOOKUP('group input'!C$33,STD_Rates_lookup,2,FALSE),0)</f>
        <v>0</v>
      </c>
      <c r="L227" s="188">
        <f>IF(calculations!L67&gt;0,calculations!L67,calculations!N67)</f>
        <v>0</v>
      </c>
      <c r="N227" s="71"/>
      <c r="O227" s="71"/>
      <c r="P227" s="71"/>
      <c r="Q227" s="71"/>
      <c r="R227" s="71"/>
      <c r="S227" s="71"/>
    </row>
    <row r="228" spans="2:19" x14ac:dyDescent="0.3">
      <c r="B228" s="140">
        <f>IF('group input'!C$33="None",0,IF(calculations!F18&gt;0,calculations!F18,0))</f>
        <v>0</v>
      </c>
      <c r="C228" s="135">
        <f>IF('group input'!C$33="None",0,IF(calculations!D18&gt;0,calculations!D18,0))</f>
        <v>0</v>
      </c>
      <c r="D228" s="186">
        <f>IF(calculations!K18+calculations!M18&gt;0,calculations!K18+calculations!M18,0)</f>
        <v>0</v>
      </c>
      <c r="E228" s="187">
        <f>IF(AND(B228&gt;0,'group input'!C$33&lt;&gt;"None"),VLOOKUP('group input'!C$33,STD_Rates_lookup,2,FALSE),0)</f>
        <v>0</v>
      </c>
      <c r="F228" s="188">
        <f>IF(calculations!L18&gt;0,calculations!L18,calculations!N18)</f>
        <v>0</v>
      </c>
      <c r="G228" s="113"/>
      <c r="H228" s="140">
        <f>IF('group input'!C$33="None",0,IF(calculations!F68&gt;0,calculations!F68,0))</f>
        <v>0</v>
      </c>
      <c r="I228" s="135">
        <f>IF('group input'!C$33="None",0,IF(calculations!D68&gt;0,calculations!D68,0))</f>
        <v>0</v>
      </c>
      <c r="J228" s="186">
        <f>IF(calculations!K68+calculations!M68&gt;0,calculations!K68+calculations!M68,0)</f>
        <v>0</v>
      </c>
      <c r="K228" s="187">
        <f>IF(AND(H228&gt;0,'group input'!C$33&lt;&gt;"None"),VLOOKUP('group input'!C$33,STD_Rates_lookup,2,FALSE),0)</f>
        <v>0</v>
      </c>
      <c r="L228" s="188">
        <f>IF(calculations!L68&gt;0,calculations!L68,calculations!N68)</f>
        <v>0</v>
      </c>
      <c r="N228" s="71"/>
      <c r="O228" s="71"/>
      <c r="P228" s="71"/>
      <c r="Q228" s="71"/>
      <c r="R228" s="71"/>
      <c r="S228" s="71"/>
    </row>
    <row r="229" spans="2:19" x14ac:dyDescent="0.3">
      <c r="B229" s="140">
        <f>IF('group input'!C$33="None",0,IF(calculations!F19&gt;0,calculations!F19,0))</f>
        <v>0</v>
      </c>
      <c r="C229" s="135">
        <f>IF('group input'!C$33="None",0,IF(calculations!D19&gt;0,calculations!D19,0))</f>
        <v>0</v>
      </c>
      <c r="D229" s="186">
        <f>IF(calculations!K19+calculations!M19&gt;0,calculations!K19+calculations!M19,0)</f>
        <v>0</v>
      </c>
      <c r="E229" s="187">
        <f>IF(AND(B229&gt;0,'group input'!C$33&lt;&gt;"None"),VLOOKUP('group input'!C$33,STD_Rates_lookup,2,FALSE),0)</f>
        <v>0</v>
      </c>
      <c r="F229" s="188">
        <f>IF(calculations!L19&gt;0,calculations!L19,calculations!N19)</f>
        <v>0</v>
      </c>
      <c r="G229" s="113"/>
      <c r="H229" s="140">
        <f>IF('group input'!C$33="None",0,IF(calculations!F69&gt;0,calculations!F69,0))</f>
        <v>0</v>
      </c>
      <c r="I229" s="135">
        <f>IF('group input'!C$33="None",0,IF(calculations!D69&gt;0,calculations!D69,0))</f>
        <v>0</v>
      </c>
      <c r="J229" s="186">
        <f>IF(calculations!K69+calculations!M69&gt;0,calculations!K69+calculations!M69,0)</f>
        <v>0</v>
      </c>
      <c r="K229" s="187">
        <f>IF(AND(H229&gt;0,'group input'!C$33&lt;&gt;"None"),VLOOKUP('group input'!C$33,STD_Rates_lookup,2,FALSE),0)</f>
        <v>0</v>
      </c>
      <c r="L229" s="188">
        <f>IF(calculations!L69&gt;0,calculations!L69,calculations!N69)</f>
        <v>0</v>
      </c>
      <c r="N229" s="71"/>
      <c r="O229" s="71"/>
      <c r="P229" s="71"/>
      <c r="Q229" s="71"/>
      <c r="R229" s="71"/>
      <c r="S229" s="71"/>
    </row>
    <row r="230" spans="2:19" x14ac:dyDescent="0.3">
      <c r="B230" s="140">
        <f>IF('group input'!C$33="None",0,IF(calculations!F20&gt;0,calculations!F20,0))</f>
        <v>0</v>
      </c>
      <c r="C230" s="135">
        <f>IF('group input'!C$33="None",0,IF(calculations!D20&gt;0,calculations!D20,0))</f>
        <v>0</v>
      </c>
      <c r="D230" s="186">
        <f>IF(calculations!K20+calculations!M20&gt;0,calculations!K20+calculations!M20,0)</f>
        <v>0</v>
      </c>
      <c r="E230" s="187">
        <f>IF(AND(B230&gt;0,'group input'!C$33&lt;&gt;"None"),VLOOKUP('group input'!C$33,STD_Rates_lookup,2,FALSE),0)</f>
        <v>0</v>
      </c>
      <c r="F230" s="188">
        <f>IF(calculations!L20&gt;0,calculations!L20,calculations!N20)</f>
        <v>0</v>
      </c>
      <c r="G230" s="113"/>
      <c r="H230" s="140">
        <f>IF('group input'!C$33="None",0,IF(calculations!F70&gt;0,calculations!F70,0))</f>
        <v>0</v>
      </c>
      <c r="I230" s="135">
        <f>IF('group input'!C$33="None",0,IF(calculations!D70&gt;0,calculations!D70,0))</f>
        <v>0</v>
      </c>
      <c r="J230" s="186">
        <f>IF(calculations!K70+calculations!M70&gt;0,calculations!K70+calculations!M70,0)</f>
        <v>0</v>
      </c>
      <c r="K230" s="187">
        <f>IF(AND(H230&gt;0,'group input'!C$33&lt;&gt;"None"),VLOOKUP('group input'!C$33,STD_Rates_lookup,2,FALSE),0)</f>
        <v>0</v>
      </c>
      <c r="L230" s="188">
        <f>IF(calculations!L70&gt;0,calculations!L70,calculations!N70)</f>
        <v>0</v>
      </c>
      <c r="N230" s="71"/>
      <c r="O230" s="71"/>
      <c r="P230" s="71"/>
      <c r="Q230" s="71"/>
      <c r="R230" s="71"/>
      <c r="S230" s="71"/>
    </row>
    <row r="231" spans="2:19" x14ac:dyDescent="0.3">
      <c r="B231" s="140">
        <f>IF('group input'!C$33="None",0,IF(calculations!F21&gt;0,calculations!F21,0))</f>
        <v>0</v>
      </c>
      <c r="C231" s="135">
        <f>IF('group input'!C$33="None",0,IF(calculations!D21&gt;0,calculations!D21,0))</f>
        <v>0</v>
      </c>
      <c r="D231" s="186">
        <f>IF(calculations!K21+calculations!M21&gt;0,calculations!K21+calculations!M21,0)</f>
        <v>0</v>
      </c>
      <c r="E231" s="187">
        <f>IF(AND(B231&gt;0,'group input'!C$33&lt;&gt;"None"),VLOOKUP('group input'!C$33,STD_Rates_lookup,2,FALSE),0)</f>
        <v>0</v>
      </c>
      <c r="F231" s="188">
        <f>IF(calculations!L21&gt;0,calculations!L21,calculations!N21)</f>
        <v>0</v>
      </c>
      <c r="G231" s="113"/>
      <c r="H231" s="140">
        <f>IF('group input'!C$33="None",0,IF(calculations!F71&gt;0,calculations!F71,0))</f>
        <v>0</v>
      </c>
      <c r="I231" s="135">
        <f>IF('group input'!C$33="None",0,IF(calculations!D71&gt;0,calculations!D71,0))</f>
        <v>0</v>
      </c>
      <c r="J231" s="186">
        <f>IF(calculations!K71+calculations!M71&gt;0,calculations!K71+calculations!M71,0)</f>
        <v>0</v>
      </c>
      <c r="K231" s="187">
        <f>IF(AND(H231&gt;0,'group input'!C$33&lt;&gt;"None"),VLOOKUP('group input'!C$33,STD_Rates_lookup,2,FALSE),0)</f>
        <v>0</v>
      </c>
      <c r="L231" s="188">
        <f>IF(calculations!L71&gt;0,calculations!L71,calculations!N71)</f>
        <v>0</v>
      </c>
      <c r="N231" s="71"/>
      <c r="O231" s="71"/>
      <c r="P231" s="71"/>
      <c r="Q231" s="71"/>
      <c r="R231" s="71"/>
      <c r="S231" s="71"/>
    </row>
    <row r="232" spans="2:19" x14ac:dyDescent="0.3">
      <c r="B232" s="140">
        <f>IF('group input'!C$33="None",0,IF(calculations!F22&gt;0,calculations!F22,0))</f>
        <v>0</v>
      </c>
      <c r="C232" s="135">
        <f>IF('group input'!C$33="None",0,IF(calculations!D22&gt;0,calculations!D22,0))</f>
        <v>0</v>
      </c>
      <c r="D232" s="186">
        <f>IF(calculations!K22+calculations!M22&gt;0,calculations!K22+calculations!M22,0)</f>
        <v>0</v>
      </c>
      <c r="E232" s="187">
        <f>IF(AND(B232&gt;0,'group input'!C$33&lt;&gt;"None"),VLOOKUP('group input'!C$33,STD_Rates_lookup,2,FALSE),0)</f>
        <v>0</v>
      </c>
      <c r="F232" s="188">
        <f>IF(calculations!L22&gt;0,calculations!L22,calculations!N22)</f>
        <v>0</v>
      </c>
      <c r="G232" s="113"/>
      <c r="H232" s="140">
        <f>IF('group input'!C$33="None",0,IF(calculations!F72&gt;0,calculations!F72,0))</f>
        <v>0</v>
      </c>
      <c r="I232" s="135">
        <f>IF('group input'!C$33="None",0,IF(calculations!D72&gt;0,calculations!D72,0))</f>
        <v>0</v>
      </c>
      <c r="J232" s="186">
        <f>IF(calculations!K72+calculations!M72&gt;0,calculations!K72+calculations!M72,0)</f>
        <v>0</v>
      </c>
      <c r="K232" s="187">
        <f>IF(AND(H232&gt;0,'group input'!C$33&lt;&gt;"None"),VLOOKUP('group input'!C$33,STD_Rates_lookup,2,FALSE),0)</f>
        <v>0</v>
      </c>
      <c r="L232" s="188">
        <f>IF(calculations!L72&gt;0,calculations!L72,calculations!N72)</f>
        <v>0</v>
      </c>
      <c r="N232" s="71"/>
      <c r="O232" s="71"/>
      <c r="P232" s="71"/>
      <c r="Q232" s="71"/>
      <c r="R232" s="71"/>
      <c r="S232" s="71"/>
    </row>
    <row r="233" spans="2:19" x14ac:dyDescent="0.3">
      <c r="B233" s="140">
        <f>IF('group input'!C$33="None",0,IF(calculations!F23&gt;0,calculations!F23,0))</f>
        <v>0</v>
      </c>
      <c r="C233" s="135">
        <f>IF('group input'!C$33="None",0,IF(calculations!D23&gt;0,calculations!D23,0))</f>
        <v>0</v>
      </c>
      <c r="D233" s="186">
        <f>IF(calculations!K23+calculations!M23&gt;0,calculations!K23+calculations!M23,0)</f>
        <v>0</v>
      </c>
      <c r="E233" s="187">
        <f>IF(AND(B233&gt;0,'group input'!C$33&lt;&gt;"None"),VLOOKUP('group input'!C$33,STD_Rates_lookup,2,FALSE),0)</f>
        <v>0</v>
      </c>
      <c r="F233" s="188">
        <f>IF(calculations!L23&gt;0,calculations!L23,calculations!N23)</f>
        <v>0</v>
      </c>
      <c r="G233" s="113"/>
      <c r="H233" s="140">
        <f>IF('group input'!C$33="None",0,IF(calculations!F73&gt;0,calculations!F73,0))</f>
        <v>0</v>
      </c>
      <c r="I233" s="135">
        <f>IF('group input'!C$33="None",0,IF(calculations!D73&gt;0,calculations!D73,0))</f>
        <v>0</v>
      </c>
      <c r="J233" s="186">
        <f>IF(calculations!K73+calculations!M73&gt;0,calculations!K73+calculations!M73,0)</f>
        <v>0</v>
      </c>
      <c r="K233" s="187">
        <f>IF(AND(H233&gt;0,'group input'!C$33&lt;&gt;"None"),VLOOKUP('group input'!C$33,STD_Rates_lookup,2,FALSE),0)</f>
        <v>0</v>
      </c>
      <c r="L233" s="188">
        <f>IF(calculations!L73&gt;0,calculations!L73,calculations!N73)</f>
        <v>0</v>
      </c>
      <c r="N233" s="71"/>
      <c r="O233" s="71"/>
      <c r="P233" s="71"/>
      <c r="Q233" s="71"/>
      <c r="R233" s="71"/>
      <c r="S233" s="71"/>
    </row>
    <row r="234" spans="2:19" x14ac:dyDescent="0.3">
      <c r="B234" s="140">
        <f>IF('group input'!C$33="None",0,IF(calculations!F24&gt;0,calculations!F24,0))</f>
        <v>0</v>
      </c>
      <c r="C234" s="135">
        <f>IF('group input'!C$33="None",0,IF(calculations!D24&gt;0,calculations!D24,0))</f>
        <v>0</v>
      </c>
      <c r="D234" s="186">
        <f>IF(calculations!K24+calculations!M24&gt;0,calculations!K24+calculations!M24,0)</f>
        <v>0</v>
      </c>
      <c r="E234" s="187">
        <f>IF(AND(B234&gt;0,'group input'!C$33&lt;&gt;"None"),VLOOKUP('group input'!C$33,STD_Rates_lookup,2,FALSE),0)</f>
        <v>0</v>
      </c>
      <c r="F234" s="188">
        <f>IF(calculations!L24&gt;0,calculations!L24,calculations!N24)</f>
        <v>0</v>
      </c>
      <c r="G234" s="113"/>
      <c r="H234" s="140">
        <f>IF('group input'!C$33="None",0,IF(calculations!F74&gt;0,calculations!F74,0))</f>
        <v>0</v>
      </c>
      <c r="I234" s="135">
        <f>IF('group input'!C$33="None",0,IF(calculations!D74&gt;0,calculations!D74,0))</f>
        <v>0</v>
      </c>
      <c r="J234" s="186">
        <f>IF(calculations!K74+calculations!M74&gt;0,calculations!K74+calculations!M74,0)</f>
        <v>0</v>
      </c>
      <c r="K234" s="187">
        <f>IF(AND(H234&gt;0,'group input'!C$33&lt;&gt;"None"),VLOOKUP('group input'!C$33,STD_Rates_lookup,2,FALSE),0)</f>
        <v>0</v>
      </c>
      <c r="L234" s="188">
        <f>IF(calculations!L74&gt;0,calculations!L74,calculations!N74)</f>
        <v>0</v>
      </c>
      <c r="N234" s="71"/>
      <c r="O234" s="71"/>
      <c r="P234" s="71"/>
      <c r="Q234" s="71"/>
      <c r="R234" s="71"/>
      <c r="S234" s="71"/>
    </row>
    <row r="235" spans="2:19" x14ac:dyDescent="0.3">
      <c r="B235" s="140">
        <f>IF('group input'!C$33="None",0,IF(calculations!F25&gt;0,calculations!F25,0))</f>
        <v>0</v>
      </c>
      <c r="C235" s="135">
        <f>IF('group input'!C$33="None",0,IF(calculations!D25&gt;0,calculations!D25,0))</f>
        <v>0</v>
      </c>
      <c r="D235" s="186">
        <f>IF(calculations!K25+calculations!M25&gt;0,calculations!K25+calculations!M25,0)</f>
        <v>0</v>
      </c>
      <c r="E235" s="187">
        <f>IF(AND(B235&gt;0,'group input'!C$33&lt;&gt;"None"),VLOOKUP('group input'!C$33,STD_Rates_lookup,2,FALSE),0)</f>
        <v>0</v>
      </c>
      <c r="F235" s="188">
        <f>IF(calculations!L25&gt;0,calculations!L25,calculations!N25)</f>
        <v>0</v>
      </c>
      <c r="G235" s="113"/>
      <c r="H235" s="140">
        <f>IF('group input'!C$33="None",0,IF(calculations!F75&gt;0,calculations!F75,0))</f>
        <v>0</v>
      </c>
      <c r="I235" s="135">
        <f>IF('group input'!C$33="None",0,IF(calculations!D75&gt;0,calculations!D75,0))</f>
        <v>0</v>
      </c>
      <c r="J235" s="186">
        <f>IF(calculations!K75+calculations!M75&gt;0,calculations!K75+calculations!M75,0)</f>
        <v>0</v>
      </c>
      <c r="K235" s="187">
        <f>IF(AND(H235&gt;0,'group input'!C$33&lt;&gt;"None"),VLOOKUP('group input'!C$33,STD_Rates_lookup,2,FALSE),0)</f>
        <v>0</v>
      </c>
      <c r="L235" s="188">
        <f>IF(calculations!L75&gt;0,calculations!L75,calculations!N75)</f>
        <v>0</v>
      </c>
      <c r="N235" s="71"/>
      <c r="O235" s="71"/>
      <c r="P235" s="71"/>
      <c r="Q235" s="71"/>
      <c r="R235" s="71"/>
      <c r="S235" s="71"/>
    </row>
    <row r="236" spans="2:19" x14ac:dyDescent="0.3">
      <c r="B236" s="140">
        <f>IF('group input'!C$33="None",0,IF(calculations!F26&gt;0,calculations!F26,0))</f>
        <v>0</v>
      </c>
      <c r="C236" s="135">
        <f>IF('group input'!C$33="None",0,IF(calculations!D26&gt;0,calculations!D26,0))</f>
        <v>0</v>
      </c>
      <c r="D236" s="186">
        <f>IF(calculations!K26+calculations!M26&gt;0,calculations!K26+calculations!M26,0)</f>
        <v>0</v>
      </c>
      <c r="E236" s="187">
        <f>IF(AND(B236&gt;0,'group input'!C$33&lt;&gt;"None"),VLOOKUP('group input'!C$33,STD_Rates_lookup,2,FALSE),0)</f>
        <v>0</v>
      </c>
      <c r="F236" s="188">
        <f>IF(calculations!L26&gt;0,calculations!L26,calculations!N26)</f>
        <v>0</v>
      </c>
      <c r="G236" s="113"/>
      <c r="H236" s="140">
        <f>IF('group input'!C$33="None",0,IF(calculations!F76&gt;0,calculations!F76,0))</f>
        <v>0</v>
      </c>
      <c r="I236" s="135">
        <f>IF('group input'!C$33="None",0,IF(calculations!D76&gt;0,calculations!D76,0))</f>
        <v>0</v>
      </c>
      <c r="J236" s="186">
        <f>IF(calculations!K76+calculations!M76&gt;0,calculations!K76+calculations!M76,0)</f>
        <v>0</v>
      </c>
      <c r="K236" s="187">
        <f>IF(AND(H236&gt;0,'group input'!C$33&lt;&gt;"None"),VLOOKUP('group input'!C$33,STD_Rates_lookup,2,FALSE),0)</f>
        <v>0</v>
      </c>
      <c r="L236" s="188">
        <f>IF(calculations!L76&gt;0,calculations!L76,calculations!N76)</f>
        <v>0</v>
      </c>
      <c r="N236" s="71"/>
      <c r="O236" s="71"/>
      <c r="P236" s="71"/>
      <c r="Q236" s="71"/>
      <c r="R236" s="71"/>
      <c r="S236" s="71"/>
    </row>
    <row r="237" spans="2:19" x14ac:dyDescent="0.3">
      <c r="B237" s="140">
        <f>IF('group input'!C$33="None",0,IF(calculations!F27&gt;0,calculations!F27,0))</f>
        <v>0</v>
      </c>
      <c r="C237" s="135">
        <f>IF('group input'!C$33="None",0,IF(calculations!D27&gt;0,calculations!D27,0))</f>
        <v>0</v>
      </c>
      <c r="D237" s="186">
        <f>IF(calculations!K27+calculations!M27&gt;0,calculations!K27+calculations!M27,0)</f>
        <v>0</v>
      </c>
      <c r="E237" s="187">
        <f>IF(AND(B237&gt;0,'group input'!C$33&lt;&gt;"None"),VLOOKUP('group input'!C$33,STD_Rates_lookup,2,FALSE),0)</f>
        <v>0</v>
      </c>
      <c r="F237" s="188">
        <f>IF(calculations!L27&gt;0,calculations!L27,calculations!N27)</f>
        <v>0</v>
      </c>
      <c r="G237" s="113"/>
      <c r="H237" s="140">
        <f>IF('group input'!C$33="None",0,IF(calculations!F77&gt;0,calculations!F77,0))</f>
        <v>0</v>
      </c>
      <c r="I237" s="135">
        <f>IF('group input'!C$33="None",0,IF(calculations!D77&gt;0,calculations!D77,0))</f>
        <v>0</v>
      </c>
      <c r="J237" s="186">
        <f>IF(calculations!K77+calculations!M77&gt;0,calculations!K77+calculations!M77,0)</f>
        <v>0</v>
      </c>
      <c r="K237" s="187">
        <f>IF(AND(H237&gt;0,'group input'!C$33&lt;&gt;"None"),VLOOKUP('group input'!C$33,STD_Rates_lookup,2,FALSE),0)</f>
        <v>0</v>
      </c>
      <c r="L237" s="188">
        <f>IF(calculations!L77&gt;0,calculations!L77,calculations!N77)</f>
        <v>0</v>
      </c>
      <c r="N237" s="71"/>
      <c r="O237" s="71"/>
      <c r="P237" s="71"/>
      <c r="Q237" s="71"/>
      <c r="R237" s="71"/>
      <c r="S237" s="71"/>
    </row>
    <row r="238" spans="2:19" x14ac:dyDescent="0.3">
      <c r="B238" s="140">
        <f>IF('group input'!C$33="None",0,IF(calculations!F28&gt;0,calculations!F28,0))</f>
        <v>0</v>
      </c>
      <c r="C238" s="135">
        <f>IF('group input'!C$33="None",0,IF(calculations!D28&gt;0,calculations!D28,0))</f>
        <v>0</v>
      </c>
      <c r="D238" s="186">
        <f>IF(calculations!K28+calculations!M28&gt;0,calculations!K28+calculations!M28,0)</f>
        <v>0</v>
      </c>
      <c r="E238" s="187">
        <f>IF(AND(B238&gt;0,'group input'!C$33&lt;&gt;"None"),VLOOKUP('group input'!C$33,STD_Rates_lookup,2,FALSE),0)</f>
        <v>0</v>
      </c>
      <c r="F238" s="188">
        <f>IF(calculations!L28&gt;0,calculations!L28,calculations!N28)</f>
        <v>0</v>
      </c>
      <c r="G238" s="113"/>
      <c r="H238" s="140">
        <f>IF('group input'!C$33="None",0,IF(calculations!F78&gt;0,calculations!F78,0))</f>
        <v>0</v>
      </c>
      <c r="I238" s="135">
        <f>IF('group input'!C$33="None",0,IF(calculations!D78&gt;0,calculations!D78,0))</f>
        <v>0</v>
      </c>
      <c r="J238" s="186">
        <f>IF(calculations!K78+calculations!M78&gt;0,calculations!K78+calculations!M78,0)</f>
        <v>0</v>
      </c>
      <c r="K238" s="187">
        <f>IF(AND(H238&gt;0,'group input'!C$33&lt;&gt;"None"),VLOOKUP('group input'!C$33,STD_Rates_lookup,2,FALSE),0)</f>
        <v>0</v>
      </c>
      <c r="L238" s="188">
        <f>IF(calculations!L78&gt;0,calculations!L78,calculations!N78)</f>
        <v>0</v>
      </c>
      <c r="N238" s="71"/>
      <c r="O238" s="71"/>
      <c r="P238" s="71"/>
      <c r="Q238" s="71"/>
      <c r="R238" s="71"/>
      <c r="S238" s="71"/>
    </row>
    <row r="239" spans="2:19" x14ac:dyDescent="0.3">
      <c r="B239" s="140">
        <f>IF('group input'!C$33="None",0,IF(calculations!F29&gt;0,calculations!F29,0))</f>
        <v>0</v>
      </c>
      <c r="C239" s="135">
        <f>IF('group input'!C$33="None",0,IF(calculations!D29&gt;0,calculations!D29,0))</f>
        <v>0</v>
      </c>
      <c r="D239" s="186">
        <f>IF(calculations!K29+calculations!M29&gt;0,calculations!K29+calculations!M29,0)</f>
        <v>0</v>
      </c>
      <c r="E239" s="187">
        <f>IF(AND(B239&gt;0,'group input'!C$33&lt;&gt;"None"),VLOOKUP('group input'!C$33,STD_Rates_lookup,2,FALSE),0)</f>
        <v>0</v>
      </c>
      <c r="F239" s="188">
        <f>IF(calculations!L29&gt;0,calculations!L29,calculations!N29)</f>
        <v>0</v>
      </c>
      <c r="G239" s="113"/>
      <c r="H239" s="140">
        <f>IF('group input'!C$33="None",0,IF(calculations!F79&gt;0,calculations!F79,0))</f>
        <v>0</v>
      </c>
      <c r="I239" s="135">
        <f>IF('group input'!C$33="None",0,IF(calculations!D79&gt;0,calculations!D79,0))</f>
        <v>0</v>
      </c>
      <c r="J239" s="186">
        <f>IF(calculations!K79+calculations!M79&gt;0,calculations!K79+calculations!M79,0)</f>
        <v>0</v>
      </c>
      <c r="K239" s="187">
        <f>IF(AND(H239&gt;0,'group input'!C$33&lt;&gt;"None"),VLOOKUP('group input'!C$33,STD_Rates_lookup,2,FALSE),0)</f>
        <v>0</v>
      </c>
      <c r="L239" s="188">
        <f>IF(calculations!L79&gt;0,calculations!L79,calculations!N79)</f>
        <v>0</v>
      </c>
      <c r="N239" s="71"/>
      <c r="O239" s="71"/>
      <c r="P239" s="71"/>
      <c r="Q239" s="71"/>
      <c r="R239" s="71"/>
      <c r="S239" s="71"/>
    </row>
    <row r="240" spans="2:19" x14ac:dyDescent="0.3">
      <c r="B240" s="140">
        <f>IF('group input'!C$33="None",0,IF(calculations!F30&gt;0,calculations!F30,0))</f>
        <v>0</v>
      </c>
      <c r="C240" s="135">
        <f>IF('group input'!C$33="None",0,IF(calculations!D30&gt;0,calculations!D30,0))</f>
        <v>0</v>
      </c>
      <c r="D240" s="186">
        <f>IF(calculations!K30+calculations!M30&gt;0,calculations!K30+calculations!M30,0)</f>
        <v>0</v>
      </c>
      <c r="E240" s="187">
        <f>IF(AND(B240&gt;0,'group input'!C$33&lt;&gt;"None"),VLOOKUP('group input'!C$33,STD_Rates_lookup,2,FALSE),0)</f>
        <v>0</v>
      </c>
      <c r="F240" s="188">
        <f>IF(calculations!L30&gt;0,calculations!L30,calculations!N30)</f>
        <v>0</v>
      </c>
      <c r="G240" s="113"/>
      <c r="H240" s="140">
        <f>IF('group input'!C$33="None",0,IF(calculations!F80&gt;0,calculations!F80,0))</f>
        <v>0</v>
      </c>
      <c r="I240" s="135">
        <f>IF('group input'!C$33="None",0,IF(calculations!D80&gt;0,calculations!D80,0))</f>
        <v>0</v>
      </c>
      <c r="J240" s="186">
        <f>IF(calculations!K80+calculations!M80&gt;0,calculations!K80+calculations!M80,0)</f>
        <v>0</v>
      </c>
      <c r="K240" s="187">
        <f>IF(AND(H240&gt;0,'group input'!C$33&lt;&gt;"None"),VLOOKUP('group input'!C$33,STD_Rates_lookup,2,FALSE),0)</f>
        <v>0</v>
      </c>
      <c r="L240" s="188">
        <f>IF(calculations!L80&gt;0,calculations!L80,calculations!N80)</f>
        <v>0</v>
      </c>
      <c r="N240" s="71"/>
      <c r="O240" s="71"/>
      <c r="P240" s="71"/>
      <c r="Q240" s="71"/>
      <c r="R240" s="71"/>
      <c r="S240" s="71"/>
    </row>
    <row r="241" spans="2:19" x14ac:dyDescent="0.3">
      <c r="B241" s="140">
        <f>IF('group input'!C$33="None",0,IF(calculations!F31&gt;0,calculations!F31,0))</f>
        <v>0</v>
      </c>
      <c r="C241" s="135">
        <f>IF('group input'!C$33="None",0,IF(calculations!D31&gt;0,calculations!D31,0))</f>
        <v>0</v>
      </c>
      <c r="D241" s="186">
        <f>IF(calculations!K31+calculations!M31&gt;0,calculations!K31+calculations!M31,0)</f>
        <v>0</v>
      </c>
      <c r="E241" s="187">
        <f>IF(AND(B241&gt;0,'group input'!C$33&lt;&gt;"None"),VLOOKUP('group input'!C$33,STD_Rates_lookup,2,FALSE),0)</f>
        <v>0</v>
      </c>
      <c r="F241" s="188">
        <f>IF(calculations!L31&gt;0,calculations!L31,calculations!N31)</f>
        <v>0</v>
      </c>
      <c r="G241" s="113"/>
      <c r="H241" s="140">
        <f>IF('group input'!C$33="None",0,IF(calculations!F81&gt;0,calculations!F81,0))</f>
        <v>0</v>
      </c>
      <c r="I241" s="135">
        <f>IF('group input'!C$33="None",0,IF(calculations!D81&gt;0,calculations!D81,0))</f>
        <v>0</v>
      </c>
      <c r="J241" s="186">
        <f>IF(calculations!K81+calculations!M81&gt;0,calculations!K81+calculations!M81,0)</f>
        <v>0</v>
      </c>
      <c r="K241" s="187">
        <f>IF(AND(H241&gt;0,'group input'!C$33&lt;&gt;"None"),VLOOKUP('group input'!C$33,STD_Rates_lookup,2,FALSE),0)</f>
        <v>0</v>
      </c>
      <c r="L241" s="188">
        <f>IF(calculations!L81&gt;0,calculations!L81,calculations!N81)</f>
        <v>0</v>
      </c>
      <c r="N241" s="71"/>
      <c r="O241" s="71"/>
      <c r="P241" s="71"/>
      <c r="Q241" s="71"/>
      <c r="R241" s="71"/>
      <c r="S241" s="71"/>
    </row>
    <row r="242" spans="2:19" x14ac:dyDescent="0.3">
      <c r="B242" s="140">
        <f>IF('group input'!C$33="None",0,IF(calculations!F32&gt;0,calculations!F32,0))</f>
        <v>0</v>
      </c>
      <c r="C242" s="135">
        <f>IF('group input'!C$33="None",0,IF(calculations!D32&gt;0,calculations!D32,0))</f>
        <v>0</v>
      </c>
      <c r="D242" s="186">
        <f>IF(calculations!K32+calculations!M32&gt;0,calculations!K32+calculations!M32,0)</f>
        <v>0</v>
      </c>
      <c r="E242" s="187">
        <f>IF(AND(B242&gt;0,'group input'!C$33&lt;&gt;"None"),VLOOKUP('group input'!C$33,STD_Rates_lookup,2,FALSE),0)</f>
        <v>0</v>
      </c>
      <c r="F242" s="188">
        <f>IF(calculations!L32&gt;0,calculations!L32,calculations!N32)</f>
        <v>0</v>
      </c>
      <c r="G242" s="113"/>
      <c r="H242" s="140">
        <f>IF('group input'!C$33="None",0,IF(calculations!F82&gt;0,calculations!F82,0))</f>
        <v>0</v>
      </c>
      <c r="I242" s="135">
        <f>IF('group input'!C$33="None",0,IF(calculations!D82&gt;0,calculations!D82,0))</f>
        <v>0</v>
      </c>
      <c r="J242" s="186">
        <f>IF(calculations!K82+calculations!M82&gt;0,calculations!K82+calculations!M82,0)</f>
        <v>0</v>
      </c>
      <c r="K242" s="187">
        <f>IF(AND(H242&gt;0,'group input'!C$33&lt;&gt;"None"),VLOOKUP('group input'!C$33,STD_Rates_lookup,2,FALSE),0)</f>
        <v>0</v>
      </c>
      <c r="L242" s="188">
        <f>IF(calculations!L82&gt;0,calculations!L82,calculations!N82)</f>
        <v>0</v>
      </c>
      <c r="N242" s="71"/>
      <c r="O242" s="71"/>
      <c r="P242" s="71"/>
      <c r="Q242" s="71"/>
      <c r="R242" s="71"/>
      <c r="S242" s="71"/>
    </row>
    <row r="243" spans="2:19" x14ac:dyDescent="0.3">
      <c r="B243" s="140">
        <f>IF('group input'!C$33="None",0,IF(calculations!F33&gt;0,calculations!F33,0))</f>
        <v>0</v>
      </c>
      <c r="C243" s="135">
        <f>IF('group input'!C$33="None",0,IF(calculations!D33&gt;0,calculations!D33,0))</f>
        <v>0</v>
      </c>
      <c r="D243" s="186">
        <f>IF(calculations!K33+calculations!M33&gt;0,calculations!K33+calculations!M33,0)</f>
        <v>0</v>
      </c>
      <c r="E243" s="187">
        <f>IF(AND(B243&gt;0,'group input'!C$33&lt;&gt;"None"),VLOOKUP('group input'!C$33,STD_Rates_lookup,2,FALSE),0)</f>
        <v>0</v>
      </c>
      <c r="F243" s="188">
        <f>IF(calculations!L33&gt;0,calculations!L33,calculations!N33)</f>
        <v>0</v>
      </c>
      <c r="G243" s="113"/>
      <c r="H243" s="140">
        <f>IF('group input'!C$33="None",0,IF(calculations!F83&gt;0,calculations!F83,0))</f>
        <v>0</v>
      </c>
      <c r="I243" s="135">
        <f>IF('group input'!C$33="None",0,IF(calculations!D83&gt;0,calculations!D83,0))</f>
        <v>0</v>
      </c>
      <c r="J243" s="186">
        <f>IF(calculations!K83+calculations!M83&gt;0,calculations!K83+calculations!M83,0)</f>
        <v>0</v>
      </c>
      <c r="K243" s="187">
        <f>IF(AND(H243&gt;0,'group input'!C$33&lt;&gt;"None"),VLOOKUP('group input'!C$33,STD_Rates_lookup,2,FALSE),0)</f>
        <v>0</v>
      </c>
      <c r="L243" s="188">
        <f>IF(calculations!L83&gt;0,calculations!L83,calculations!N83)</f>
        <v>0</v>
      </c>
      <c r="N243" s="71"/>
      <c r="O243" s="71"/>
      <c r="P243" s="71"/>
      <c r="Q243" s="71"/>
      <c r="R243" s="71"/>
      <c r="S243" s="71"/>
    </row>
    <row r="244" spans="2:19" x14ac:dyDescent="0.3">
      <c r="B244" s="140">
        <f>IF('group input'!C$33="None",0,IF(calculations!F34&gt;0,calculations!F34,0))</f>
        <v>0</v>
      </c>
      <c r="C244" s="135">
        <f>IF('group input'!C$33="None",0,IF(calculations!D34&gt;0,calculations!D34,0))</f>
        <v>0</v>
      </c>
      <c r="D244" s="186">
        <f>IF(calculations!K34+calculations!M34&gt;0,calculations!K34+calculations!M34,0)</f>
        <v>0</v>
      </c>
      <c r="E244" s="187">
        <f>IF(AND(B244&gt;0,'group input'!C$33&lt;&gt;"None"),VLOOKUP('group input'!C$33,STD_Rates_lookup,2,FALSE),0)</f>
        <v>0</v>
      </c>
      <c r="F244" s="188">
        <f>IF(calculations!L34&gt;0,calculations!L34,calculations!N34)</f>
        <v>0</v>
      </c>
      <c r="G244" s="113"/>
      <c r="H244" s="140">
        <f>IF('group input'!C$33="None",0,IF(calculations!F84&gt;0,calculations!F84,0))</f>
        <v>0</v>
      </c>
      <c r="I244" s="135">
        <f>IF('group input'!C$33="None",0,IF(calculations!D84&gt;0,calculations!D84,0))</f>
        <v>0</v>
      </c>
      <c r="J244" s="186">
        <f>IF(calculations!K84+calculations!M84&gt;0,calculations!K84+calculations!M84,0)</f>
        <v>0</v>
      </c>
      <c r="K244" s="187">
        <f>IF(AND(H244&gt;0,'group input'!C$33&lt;&gt;"None"),VLOOKUP('group input'!C$33,STD_Rates_lookup,2,FALSE),0)</f>
        <v>0</v>
      </c>
      <c r="L244" s="188">
        <f>IF(calculations!L84&gt;0,calculations!L84,calculations!N84)</f>
        <v>0</v>
      </c>
      <c r="N244" s="71"/>
      <c r="O244" s="71"/>
      <c r="P244" s="71"/>
      <c r="Q244" s="71"/>
      <c r="R244" s="71"/>
      <c r="S244" s="71"/>
    </row>
    <row r="245" spans="2:19" x14ac:dyDescent="0.3">
      <c r="B245" s="140">
        <f>IF('group input'!C$33="None",0,IF(calculations!F35&gt;0,calculations!F35,0))</f>
        <v>0</v>
      </c>
      <c r="C245" s="135">
        <f>IF('group input'!C$33="None",0,IF(calculations!D35&gt;0,calculations!D35,0))</f>
        <v>0</v>
      </c>
      <c r="D245" s="186">
        <f>IF(calculations!K35+calculations!M35&gt;0,calculations!K35+calculations!M35,0)</f>
        <v>0</v>
      </c>
      <c r="E245" s="187">
        <f>IF(AND(B245&gt;0,'group input'!C$33&lt;&gt;"None"),VLOOKUP('group input'!C$33,STD_Rates_lookup,2,FALSE),0)</f>
        <v>0</v>
      </c>
      <c r="F245" s="188">
        <f>IF(calculations!L35&gt;0,calculations!L35,calculations!N35)</f>
        <v>0</v>
      </c>
      <c r="G245" s="113"/>
      <c r="H245" s="140">
        <f>IF('group input'!C$33="None",0,IF(calculations!F85&gt;0,calculations!F85,0))</f>
        <v>0</v>
      </c>
      <c r="I245" s="135">
        <f>IF('group input'!C$33="None",0,IF(calculations!D85&gt;0,calculations!D85,0))</f>
        <v>0</v>
      </c>
      <c r="J245" s="186">
        <f>IF(calculations!K85+calculations!M85&gt;0,calculations!K85+calculations!M85,0)</f>
        <v>0</v>
      </c>
      <c r="K245" s="187">
        <f>IF(AND(H245&gt;0,'group input'!C$33&lt;&gt;"None"),VLOOKUP('group input'!C$33,STD_Rates_lookup,2,FALSE),0)</f>
        <v>0</v>
      </c>
      <c r="L245" s="188">
        <f>IF(calculations!L85&gt;0,calculations!L85,calculations!N85)</f>
        <v>0</v>
      </c>
      <c r="N245" s="71"/>
      <c r="O245" s="71"/>
      <c r="P245" s="71"/>
      <c r="Q245" s="71"/>
      <c r="R245" s="71"/>
      <c r="S245" s="71"/>
    </row>
    <row r="246" spans="2:19" x14ac:dyDescent="0.3">
      <c r="B246" s="140">
        <f>IF('group input'!C$33="None",0,IF(calculations!F36&gt;0,calculations!F36,0))</f>
        <v>0</v>
      </c>
      <c r="C246" s="135">
        <f>IF('group input'!C$33="None",0,IF(calculations!D36&gt;0,calculations!D36,0))</f>
        <v>0</v>
      </c>
      <c r="D246" s="186">
        <f>IF(calculations!K36+calculations!M36&gt;0,calculations!K36+calculations!M36,0)</f>
        <v>0</v>
      </c>
      <c r="E246" s="187">
        <f>IF(AND(B246&gt;0,'group input'!C$33&lt;&gt;"None"),VLOOKUP('group input'!C$33,STD_Rates_lookup,2,FALSE),0)</f>
        <v>0</v>
      </c>
      <c r="F246" s="188">
        <f>IF(calculations!L36&gt;0,calculations!L36,calculations!N36)</f>
        <v>0</v>
      </c>
      <c r="G246" s="113"/>
      <c r="H246" s="140">
        <f>IF('group input'!C$33="None",0,IF(calculations!F86&gt;0,calculations!F86,0))</f>
        <v>0</v>
      </c>
      <c r="I246" s="135">
        <f>IF('group input'!C$33="None",0,IF(calculations!D86&gt;0,calculations!D86,0))</f>
        <v>0</v>
      </c>
      <c r="J246" s="186">
        <f>IF(calculations!K86+calculations!M86&gt;0,calculations!K86+calculations!M86,0)</f>
        <v>0</v>
      </c>
      <c r="K246" s="187">
        <f>IF(AND(H246&gt;0,'group input'!C$33&lt;&gt;"None"),VLOOKUP('group input'!C$33,STD_Rates_lookup,2,FALSE),0)</f>
        <v>0</v>
      </c>
      <c r="L246" s="188">
        <f>IF(calculations!L86&gt;0,calculations!L86,calculations!N86)</f>
        <v>0</v>
      </c>
      <c r="N246" s="71"/>
      <c r="O246" s="71"/>
      <c r="P246" s="71"/>
      <c r="Q246" s="71"/>
      <c r="R246" s="71"/>
      <c r="S246" s="71"/>
    </row>
    <row r="247" spans="2:19" x14ac:dyDescent="0.3">
      <c r="B247" s="140">
        <f>IF('group input'!C$33="None",0,IF(calculations!F37&gt;0,calculations!F37,0))</f>
        <v>0</v>
      </c>
      <c r="C247" s="135">
        <f>IF('group input'!C$33="None",0,IF(calculations!D37&gt;0,calculations!D37,0))</f>
        <v>0</v>
      </c>
      <c r="D247" s="186">
        <f>IF(calculations!K37+calculations!M37&gt;0,calculations!K37+calculations!M37,0)</f>
        <v>0</v>
      </c>
      <c r="E247" s="187">
        <f>IF(AND(B247&gt;0,'group input'!C$33&lt;&gt;"None"),VLOOKUP('group input'!C$33,STD_Rates_lookup,2,FALSE),0)</f>
        <v>0</v>
      </c>
      <c r="F247" s="188">
        <f>IF(calculations!L37&gt;0,calculations!L37,calculations!N37)</f>
        <v>0</v>
      </c>
      <c r="G247" s="113"/>
      <c r="H247" s="140">
        <f>IF('group input'!C$33="None",0,IF(calculations!F87&gt;0,calculations!F87,0))</f>
        <v>0</v>
      </c>
      <c r="I247" s="135">
        <f>IF('group input'!C$33="None",0,IF(calculations!D87&gt;0,calculations!D87,0))</f>
        <v>0</v>
      </c>
      <c r="J247" s="186">
        <f>IF(calculations!K87+calculations!M87&gt;0,calculations!K87+calculations!M87,0)</f>
        <v>0</v>
      </c>
      <c r="K247" s="187">
        <f>IF(AND(H247&gt;0,'group input'!C$33&lt;&gt;"None"),VLOOKUP('group input'!C$33,STD_Rates_lookup,2,FALSE),0)</f>
        <v>0</v>
      </c>
      <c r="L247" s="188">
        <f>IF(calculations!L87&gt;0,calculations!L87,calculations!N87)</f>
        <v>0</v>
      </c>
      <c r="N247" s="71"/>
      <c r="O247" s="71"/>
      <c r="P247" s="71"/>
      <c r="Q247" s="71"/>
      <c r="R247" s="71"/>
      <c r="S247" s="71"/>
    </row>
    <row r="248" spans="2:19" x14ac:dyDescent="0.3">
      <c r="B248" s="140">
        <f>IF('group input'!C$33="None",0,IF(calculations!F38&gt;0,calculations!F38,0))</f>
        <v>0</v>
      </c>
      <c r="C248" s="135">
        <f>IF('group input'!C$33="None",0,IF(calculations!D38&gt;0,calculations!D38,0))</f>
        <v>0</v>
      </c>
      <c r="D248" s="186">
        <f>IF(calculations!K38+calculations!M38&gt;0,calculations!K38+calculations!M38,0)</f>
        <v>0</v>
      </c>
      <c r="E248" s="187">
        <f>IF(AND(B248&gt;0,'group input'!C$33&lt;&gt;"None"),VLOOKUP('group input'!C$33,STD_Rates_lookup,2,FALSE),0)</f>
        <v>0</v>
      </c>
      <c r="F248" s="188">
        <f>IF(calculations!L38&gt;0,calculations!L38,calculations!N38)</f>
        <v>0</v>
      </c>
      <c r="G248" s="113"/>
      <c r="H248" s="140">
        <f>IF('group input'!C$33="None",0,IF(calculations!F88&gt;0,calculations!F88,0))</f>
        <v>0</v>
      </c>
      <c r="I248" s="135">
        <f>IF('group input'!C$33="None",0,IF(calculations!D88&gt;0,calculations!D88,0))</f>
        <v>0</v>
      </c>
      <c r="J248" s="186">
        <f>IF(calculations!K88+calculations!M88&gt;0,calculations!K88+calculations!M88,0)</f>
        <v>0</v>
      </c>
      <c r="K248" s="187">
        <f>IF(AND(H248&gt;0,'group input'!C$33&lt;&gt;"None"),VLOOKUP('group input'!C$33,STD_Rates_lookup,2,FALSE),0)</f>
        <v>0</v>
      </c>
      <c r="L248" s="188">
        <f>IF(calculations!L88&gt;0,calculations!L88,calculations!N88)</f>
        <v>0</v>
      </c>
      <c r="N248" s="71"/>
      <c r="O248" s="71"/>
      <c r="P248" s="71"/>
      <c r="Q248" s="71"/>
      <c r="R248" s="71"/>
      <c r="S248" s="71"/>
    </row>
    <row r="249" spans="2:19" x14ac:dyDescent="0.3">
      <c r="B249" s="140">
        <f>IF('group input'!C$33="None",0,IF(calculations!F39&gt;0,calculations!F39,0))</f>
        <v>0</v>
      </c>
      <c r="C249" s="135">
        <f>IF('group input'!C$33="None",0,IF(calculations!D39&gt;0,calculations!D39,0))</f>
        <v>0</v>
      </c>
      <c r="D249" s="186">
        <f>IF(calculations!K39+calculations!M39&gt;0,calculations!K39+calculations!M39,0)</f>
        <v>0</v>
      </c>
      <c r="E249" s="187">
        <f>IF(AND(B249&gt;0,'group input'!C$33&lt;&gt;"None"),VLOOKUP('group input'!C$33,STD_Rates_lookup,2,FALSE),0)</f>
        <v>0</v>
      </c>
      <c r="F249" s="188">
        <f>IF(calculations!L39&gt;0,calculations!L39,calculations!N39)</f>
        <v>0</v>
      </c>
      <c r="G249" s="113"/>
      <c r="H249" s="140">
        <f>IF('group input'!C$33="None",0,IF(calculations!F89&gt;0,calculations!F89,0))</f>
        <v>0</v>
      </c>
      <c r="I249" s="135">
        <f>IF('group input'!C$33="None",0,IF(calculations!D89&gt;0,calculations!D89,0))</f>
        <v>0</v>
      </c>
      <c r="J249" s="186">
        <f>IF(calculations!K89+calculations!M89&gt;0,calculations!K89+calculations!M89,0)</f>
        <v>0</v>
      </c>
      <c r="K249" s="187">
        <f>IF(AND(H249&gt;0,'group input'!C$33&lt;&gt;"None"),VLOOKUP('group input'!C$33,STD_Rates_lookup,2,FALSE),0)</f>
        <v>0</v>
      </c>
      <c r="L249" s="188">
        <f>IF(calculations!L89&gt;0,calculations!L89,calculations!N89)</f>
        <v>0</v>
      </c>
      <c r="N249" s="71"/>
      <c r="O249" s="71"/>
      <c r="P249" s="71"/>
      <c r="Q249" s="71"/>
      <c r="R249" s="71"/>
      <c r="S249" s="71"/>
    </row>
    <row r="250" spans="2:19" x14ac:dyDescent="0.3">
      <c r="B250" s="140">
        <f>IF('group input'!C$33="None",0,IF(calculations!F40&gt;0,calculations!F40,0))</f>
        <v>0</v>
      </c>
      <c r="C250" s="135">
        <f>IF('group input'!C$33="None",0,IF(calculations!D40&gt;0,calculations!D40,0))</f>
        <v>0</v>
      </c>
      <c r="D250" s="186">
        <f>IF(calculations!K40+calculations!M40&gt;0,calculations!K40+calculations!M40,0)</f>
        <v>0</v>
      </c>
      <c r="E250" s="187">
        <f>IF(AND(B250&gt;0,'group input'!C$33&lt;&gt;"None"),VLOOKUP('group input'!C$33,STD_Rates_lookup,2,FALSE),0)</f>
        <v>0</v>
      </c>
      <c r="F250" s="188">
        <f>IF(calculations!L40&gt;0,calculations!L40,calculations!N40)</f>
        <v>0</v>
      </c>
      <c r="G250" s="113"/>
      <c r="H250" s="140">
        <f>IF('group input'!C$33="None",0,IF(calculations!F90&gt;0,calculations!F90,0))</f>
        <v>0</v>
      </c>
      <c r="I250" s="135">
        <f>IF('group input'!C$33="None",0,IF(calculations!D90&gt;0,calculations!D90,0))</f>
        <v>0</v>
      </c>
      <c r="J250" s="186">
        <f>IF(calculations!K90+calculations!M90&gt;0,calculations!K90+calculations!M90,0)</f>
        <v>0</v>
      </c>
      <c r="K250" s="187">
        <f>IF(AND(H250&gt;0,'group input'!C$33&lt;&gt;"None"),VLOOKUP('group input'!C$33,STD_Rates_lookup,2,FALSE),0)</f>
        <v>0</v>
      </c>
      <c r="L250" s="188">
        <f>IF(calculations!L90&gt;0,calculations!L90,calculations!N90)</f>
        <v>0</v>
      </c>
      <c r="N250" s="71"/>
      <c r="O250" s="71"/>
      <c r="P250" s="71"/>
      <c r="Q250" s="71"/>
      <c r="R250" s="71"/>
      <c r="S250" s="71"/>
    </row>
    <row r="251" spans="2:19" x14ac:dyDescent="0.3">
      <c r="B251" s="140">
        <f>IF('group input'!C$33="None",0,IF(calculations!F41&gt;0,calculations!F41,0))</f>
        <v>0</v>
      </c>
      <c r="C251" s="135">
        <f>IF('group input'!C$33="None",0,IF(calculations!D41&gt;0,calculations!D41,0))</f>
        <v>0</v>
      </c>
      <c r="D251" s="186">
        <f>IF(calculations!K41+calculations!M41&gt;0,calculations!K41+calculations!M41,0)</f>
        <v>0</v>
      </c>
      <c r="E251" s="187">
        <f>IF(AND(B251&gt;0,'group input'!C$33&lt;&gt;"None"),VLOOKUP('group input'!C$33,STD_Rates_lookup,2,FALSE),0)</f>
        <v>0</v>
      </c>
      <c r="F251" s="188">
        <f>IF(calculations!L41&gt;0,calculations!L41,calculations!N41)</f>
        <v>0</v>
      </c>
      <c r="G251" s="113"/>
      <c r="H251" s="140">
        <f>IF('group input'!C$33="None",0,IF(calculations!F91&gt;0,calculations!F91,0))</f>
        <v>0</v>
      </c>
      <c r="I251" s="135">
        <f>IF('group input'!C$33="None",0,IF(calculations!D91&gt;0,calculations!D91,0))</f>
        <v>0</v>
      </c>
      <c r="J251" s="186">
        <f>IF(calculations!K91+calculations!M91&gt;0,calculations!K91+calculations!M91,0)</f>
        <v>0</v>
      </c>
      <c r="K251" s="187">
        <f>IF(AND(H251&gt;0,'group input'!C$33&lt;&gt;"None"),VLOOKUP('group input'!C$33,STD_Rates_lookup,2,FALSE),0)</f>
        <v>0</v>
      </c>
      <c r="L251" s="188">
        <f>IF(calculations!L91&gt;0,calculations!L91,calculations!N91)</f>
        <v>0</v>
      </c>
      <c r="N251" s="71"/>
      <c r="O251" s="71"/>
      <c r="P251" s="71"/>
      <c r="Q251" s="71"/>
      <c r="R251" s="71"/>
      <c r="S251" s="71"/>
    </row>
    <row r="252" spans="2:19" x14ac:dyDescent="0.3">
      <c r="B252" s="140">
        <f>IF('group input'!C$33="None",0,IF(calculations!F42&gt;0,calculations!F42,0))</f>
        <v>0</v>
      </c>
      <c r="C252" s="135">
        <f>IF('group input'!C$33="None",0,IF(calculations!D42&gt;0,calculations!D42,0))</f>
        <v>0</v>
      </c>
      <c r="D252" s="186">
        <f>IF(calculations!K42+calculations!M42&gt;0,calculations!K42+calculations!M42,0)</f>
        <v>0</v>
      </c>
      <c r="E252" s="187">
        <f>IF(AND(B252&gt;0,'group input'!C$33&lt;&gt;"None"),VLOOKUP('group input'!C$33,STD_Rates_lookup,2,FALSE),0)</f>
        <v>0</v>
      </c>
      <c r="F252" s="188">
        <f>IF(calculations!L42&gt;0,calculations!L42,calculations!N42)</f>
        <v>0</v>
      </c>
      <c r="G252" s="113"/>
      <c r="H252" s="140">
        <f>IF('group input'!C$33="None",0,IF(calculations!F92&gt;0,calculations!F92,0))</f>
        <v>0</v>
      </c>
      <c r="I252" s="135">
        <f>IF('group input'!C$33="None",0,IF(calculations!D92&gt;0,calculations!D92,0))</f>
        <v>0</v>
      </c>
      <c r="J252" s="186">
        <f>IF(calculations!K92+calculations!M92&gt;0,calculations!K92+calculations!M92,0)</f>
        <v>0</v>
      </c>
      <c r="K252" s="187">
        <f>IF(AND(H252&gt;0,'group input'!C$33&lt;&gt;"None"),VLOOKUP('group input'!C$33,STD_Rates_lookup,2,FALSE),0)</f>
        <v>0</v>
      </c>
      <c r="L252" s="188">
        <f>IF(calculations!L92&gt;0,calculations!L92,calculations!N92)</f>
        <v>0</v>
      </c>
      <c r="N252" s="71"/>
      <c r="O252" s="71"/>
      <c r="P252" s="71"/>
      <c r="Q252" s="71"/>
      <c r="R252" s="71"/>
      <c r="S252" s="71"/>
    </row>
    <row r="253" spans="2:19" x14ac:dyDescent="0.3">
      <c r="B253" s="140">
        <f>IF('group input'!C$33="None",0,IF(calculations!F43&gt;0,calculations!F43,0))</f>
        <v>0</v>
      </c>
      <c r="C253" s="135">
        <f>IF('group input'!C$33="None",0,IF(calculations!D43&gt;0,calculations!D43,0))</f>
        <v>0</v>
      </c>
      <c r="D253" s="186">
        <f>IF(calculations!K43+calculations!M43&gt;0,calculations!K43+calculations!M43,0)</f>
        <v>0</v>
      </c>
      <c r="E253" s="187">
        <f>IF(AND(B253&gt;0,'group input'!C$33&lt;&gt;"None"),VLOOKUP('group input'!C$33,STD_Rates_lookup,2,FALSE),0)</f>
        <v>0</v>
      </c>
      <c r="F253" s="188">
        <f>IF(calculations!L43&gt;0,calculations!L43,calculations!N43)</f>
        <v>0</v>
      </c>
      <c r="G253" s="113"/>
      <c r="H253" s="140">
        <f>IF('group input'!C$33="None",0,IF(calculations!F93&gt;0,calculations!F93,0))</f>
        <v>0</v>
      </c>
      <c r="I253" s="135">
        <f>IF('group input'!C$33="None",0,IF(calculations!D93&gt;0,calculations!D93,0))</f>
        <v>0</v>
      </c>
      <c r="J253" s="186">
        <f>IF(calculations!K93+calculations!M93&gt;0,calculations!K93+calculations!M93,0)</f>
        <v>0</v>
      </c>
      <c r="K253" s="187">
        <f>IF(AND(H253&gt;0,'group input'!C$33&lt;&gt;"None"),VLOOKUP('group input'!C$33,STD_Rates_lookup,2,FALSE),0)</f>
        <v>0</v>
      </c>
      <c r="L253" s="188">
        <f>IF(calculations!L93&gt;0,calculations!L93,calculations!N93)</f>
        <v>0</v>
      </c>
      <c r="N253" s="71"/>
      <c r="O253" s="71"/>
      <c r="P253" s="71"/>
      <c r="Q253" s="71"/>
      <c r="R253" s="71"/>
      <c r="S253" s="71"/>
    </row>
    <row r="254" spans="2:19" x14ac:dyDescent="0.3">
      <c r="B254" s="140">
        <f>IF('group input'!C$33="None",0,IF(calculations!F44&gt;0,calculations!F44,0))</f>
        <v>0</v>
      </c>
      <c r="C254" s="135">
        <f>IF('group input'!C$33="None",0,IF(calculations!D44&gt;0,calculations!D44,0))</f>
        <v>0</v>
      </c>
      <c r="D254" s="186">
        <f>IF(calculations!K44+calculations!M44&gt;0,calculations!K44+calculations!M44,0)</f>
        <v>0</v>
      </c>
      <c r="E254" s="187">
        <f>IF(AND(B254&gt;0,'group input'!C$33&lt;&gt;"None"),VLOOKUP('group input'!C$33,STD_Rates_lookup,2,FALSE),0)</f>
        <v>0</v>
      </c>
      <c r="F254" s="188">
        <f>IF(calculations!L44&gt;0,calculations!L44,calculations!N44)</f>
        <v>0</v>
      </c>
      <c r="G254" s="113"/>
      <c r="H254" s="140">
        <f>IF('group input'!C$33="None",0,IF(calculations!F94&gt;0,calculations!F94,0))</f>
        <v>0</v>
      </c>
      <c r="I254" s="135">
        <f>IF('group input'!C$33="None",0,IF(calculations!D94&gt;0,calculations!D94,0))</f>
        <v>0</v>
      </c>
      <c r="J254" s="186">
        <f>IF(calculations!K94+calculations!M94&gt;0,calculations!K94+calculations!M94,0)</f>
        <v>0</v>
      </c>
      <c r="K254" s="187">
        <f>IF(AND(H254&gt;0,'group input'!C$33&lt;&gt;"None"),VLOOKUP('group input'!C$33,STD_Rates_lookup,2,FALSE),0)</f>
        <v>0</v>
      </c>
      <c r="L254" s="188">
        <f>IF(calculations!L94&gt;0,calculations!L94,calculations!N94)</f>
        <v>0</v>
      </c>
      <c r="N254" s="71"/>
      <c r="O254" s="71"/>
      <c r="P254" s="71"/>
      <c r="Q254" s="71"/>
      <c r="R254" s="71"/>
      <c r="S254" s="71"/>
    </row>
    <row r="255" spans="2:19" x14ac:dyDescent="0.3">
      <c r="B255" s="140">
        <f>IF('group input'!C$33="None",0,IF(calculations!F45&gt;0,calculations!F45,0))</f>
        <v>0</v>
      </c>
      <c r="C255" s="135">
        <f>IF('group input'!C$33="None",0,IF(calculations!D45&gt;0,calculations!D45,0))</f>
        <v>0</v>
      </c>
      <c r="D255" s="186">
        <f>IF(calculations!K45+calculations!M45&gt;0,calculations!K45+calculations!M45,0)</f>
        <v>0</v>
      </c>
      <c r="E255" s="187">
        <f>IF(AND(B255&gt;0,'group input'!C$33&lt;&gt;"None"),VLOOKUP('group input'!C$33,STD_Rates_lookup,2,FALSE),0)</f>
        <v>0</v>
      </c>
      <c r="F255" s="188">
        <f>IF(calculations!L45&gt;0,calculations!L45,calculations!N45)</f>
        <v>0</v>
      </c>
      <c r="G255" s="113"/>
      <c r="H255" s="140">
        <f>IF('group input'!C$33="None",0,IF(calculations!F95&gt;0,calculations!F95,0))</f>
        <v>0</v>
      </c>
      <c r="I255" s="135">
        <f>IF('group input'!C$33="None",0,IF(calculations!D95&gt;0,calculations!D95,0))</f>
        <v>0</v>
      </c>
      <c r="J255" s="186">
        <f>IF(calculations!K95+calculations!M95&gt;0,calculations!K95+calculations!M95,0)</f>
        <v>0</v>
      </c>
      <c r="K255" s="187">
        <f>IF(AND(H255&gt;0,'group input'!C$33&lt;&gt;"None"),VLOOKUP('group input'!C$33,STD_Rates_lookup,2,FALSE),0)</f>
        <v>0</v>
      </c>
      <c r="L255" s="188">
        <f>IF(calculations!L95&gt;0,calculations!L95,calculations!N95)</f>
        <v>0</v>
      </c>
      <c r="N255" s="71"/>
      <c r="O255" s="71"/>
      <c r="P255" s="71"/>
      <c r="Q255" s="71"/>
      <c r="R255" s="71"/>
      <c r="S255" s="71"/>
    </row>
    <row r="256" spans="2:19" x14ac:dyDescent="0.3">
      <c r="B256" s="140">
        <f>IF('group input'!C$33="None",0,IF(calculations!F46&gt;0,calculations!F46,0))</f>
        <v>0</v>
      </c>
      <c r="C256" s="135">
        <f>IF('group input'!C$33="None",0,IF(calculations!D46&gt;0,calculations!D46,0))</f>
        <v>0</v>
      </c>
      <c r="D256" s="186">
        <f>IF(calculations!K46+calculations!M46&gt;0,calculations!K46+calculations!M46,0)</f>
        <v>0</v>
      </c>
      <c r="E256" s="187">
        <f>IF(AND(B256&gt;0,'group input'!C$33&lt;&gt;"None"),VLOOKUP('group input'!C$33,STD_Rates_lookup,2,FALSE),0)</f>
        <v>0</v>
      </c>
      <c r="F256" s="188">
        <f>IF(calculations!L46&gt;0,calculations!L46,calculations!N46)</f>
        <v>0</v>
      </c>
      <c r="G256" s="113"/>
      <c r="H256" s="140">
        <f>IF('group input'!C$33="None",0,IF(calculations!F96&gt;0,calculations!F96,0))</f>
        <v>0</v>
      </c>
      <c r="I256" s="135">
        <f>IF('group input'!C$33="None",0,IF(calculations!D96&gt;0,calculations!D96,0))</f>
        <v>0</v>
      </c>
      <c r="J256" s="186">
        <f>IF(calculations!K96+calculations!M96&gt;0,calculations!K96+calculations!M96,0)</f>
        <v>0</v>
      </c>
      <c r="K256" s="187">
        <f>IF(AND(H256&gt;0,'group input'!C$33&lt;&gt;"None"),VLOOKUP('group input'!C$33,STD_Rates_lookup,2,FALSE),0)</f>
        <v>0</v>
      </c>
      <c r="L256" s="188">
        <f>IF(calculations!L96&gt;0,calculations!L96,calculations!N96)</f>
        <v>0</v>
      </c>
      <c r="N256" s="71"/>
      <c r="O256" s="71"/>
      <c r="P256" s="71"/>
      <c r="Q256" s="71"/>
      <c r="R256" s="71"/>
      <c r="S256" s="71"/>
    </row>
    <row r="257" spans="2:19" x14ac:dyDescent="0.3">
      <c r="B257" s="140">
        <f>IF('group input'!C$33="None",0,IF(calculations!F47&gt;0,calculations!F47,0))</f>
        <v>0</v>
      </c>
      <c r="C257" s="135">
        <f>IF('group input'!C$33="None",0,IF(calculations!D47&gt;0,calculations!D47,0))</f>
        <v>0</v>
      </c>
      <c r="D257" s="186">
        <f>IF(calculations!K47+calculations!M47&gt;0,calculations!K47+calculations!M47,0)</f>
        <v>0</v>
      </c>
      <c r="E257" s="187">
        <f>IF(AND(B257&gt;0,'group input'!C$33&lt;&gt;"None"),VLOOKUP('group input'!C$33,STD_Rates_lookup,2,FALSE),0)</f>
        <v>0</v>
      </c>
      <c r="F257" s="188">
        <f>IF(calculations!L47&gt;0,calculations!L47,calculations!N47)</f>
        <v>0</v>
      </c>
      <c r="G257" s="113"/>
      <c r="H257" s="140">
        <f>IF('group input'!C$33="None",0,IF(calculations!F97&gt;0,calculations!F97,0))</f>
        <v>0</v>
      </c>
      <c r="I257" s="135">
        <f>IF('group input'!C$33="None",0,IF(calculations!D97&gt;0,calculations!D97,0))</f>
        <v>0</v>
      </c>
      <c r="J257" s="186">
        <f>IF(calculations!K97+calculations!M97&gt;0,calculations!K97+calculations!M97,0)</f>
        <v>0</v>
      </c>
      <c r="K257" s="187">
        <f>IF(AND(H257&gt;0,'group input'!C$33&lt;&gt;"None"),VLOOKUP('group input'!C$33,STD_Rates_lookup,2,FALSE),0)</f>
        <v>0</v>
      </c>
      <c r="L257" s="188">
        <f>IF(calculations!L97&gt;0,calculations!L97,calculations!N97)</f>
        <v>0</v>
      </c>
      <c r="N257" s="71"/>
      <c r="O257" s="71"/>
      <c r="P257" s="71"/>
      <c r="Q257" s="71"/>
      <c r="R257" s="71"/>
      <c r="S257" s="71"/>
    </row>
    <row r="258" spans="2:19" x14ac:dyDescent="0.3">
      <c r="B258" s="140">
        <f>IF('group input'!C$33="None",0,IF(calculations!F48&gt;0,calculations!F48,0))</f>
        <v>0</v>
      </c>
      <c r="C258" s="135">
        <f>IF('group input'!C$33="None",0,IF(calculations!D48&gt;0,calculations!D48,0))</f>
        <v>0</v>
      </c>
      <c r="D258" s="186">
        <f>IF(calculations!K48+calculations!M48&gt;0,calculations!K48+calculations!M48,0)</f>
        <v>0</v>
      </c>
      <c r="E258" s="187">
        <f>IF(AND(B258&gt;0,'group input'!C$33&lt;&gt;"None"),VLOOKUP('group input'!C$33,STD_Rates_lookup,2,FALSE),0)</f>
        <v>0</v>
      </c>
      <c r="F258" s="188">
        <f>IF(calculations!L48&gt;0,calculations!L48,calculations!N48)</f>
        <v>0</v>
      </c>
      <c r="G258" s="113"/>
      <c r="H258" s="140">
        <f>IF('group input'!C$33="None",0,IF(calculations!F98&gt;0,calculations!F98,0))</f>
        <v>0</v>
      </c>
      <c r="I258" s="135">
        <f>IF('group input'!C$33="None",0,IF(calculations!D98&gt;0,calculations!D98,0))</f>
        <v>0</v>
      </c>
      <c r="J258" s="186">
        <f>IF(calculations!K98+calculations!M98&gt;0,calculations!K98+calculations!M98,0)</f>
        <v>0</v>
      </c>
      <c r="K258" s="187">
        <f>IF(AND(H258&gt;0,'group input'!C$33&lt;&gt;"None"),VLOOKUP('group input'!C$33,STD_Rates_lookup,2,FALSE),0)</f>
        <v>0</v>
      </c>
      <c r="L258" s="188">
        <f>IF(calculations!L98&gt;0,calculations!L98,calculations!N98)</f>
        <v>0</v>
      </c>
      <c r="N258" s="71"/>
      <c r="O258" s="71"/>
      <c r="P258" s="71"/>
      <c r="Q258" s="71"/>
      <c r="R258" s="71"/>
      <c r="S258" s="71"/>
    </row>
    <row r="259" spans="2:19" x14ac:dyDescent="0.3">
      <c r="B259" s="140">
        <f>IF('group input'!C$33="None",0,IF(calculations!F49&gt;0,calculations!F49,0))</f>
        <v>0</v>
      </c>
      <c r="C259" s="135">
        <f>IF('group input'!C$33="None",0,IF(calculations!D49&gt;0,calculations!D49,0))</f>
        <v>0</v>
      </c>
      <c r="D259" s="186">
        <f>IF(calculations!K49+calculations!M49&gt;0,calculations!K49+calculations!M49,0)</f>
        <v>0</v>
      </c>
      <c r="E259" s="187">
        <f>IF(AND(B259&gt;0,'group input'!C$33&lt;&gt;"None"),VLOOKUP('group input'!C$33,STD_Rates_lookup,2,FALSE),0)</f>
        <v>0</v>
      </c>
      <c r="F259" s="188">
        <f>IF(calculations!L49&gt;0,calculations!L49,calculations!N49)</f>
        <v>0</v>
      </c>
      <c r="G259" s="113"/>
      <c r="H259" s="140">
        <f>IF('group input'!C$33="None",0,IF(calculations!F99&gt;0,calculations!F99,0))</f>
        <v>0</v>
      </c>
      <c r="I259" s="135">
        <f>IF('group input'!C$33="None",0,IF(calculations!D99&gt;0,calculations!D99,0))</f>
        <v>0</v>
      </c>
      <c r="J259" s="186">
        <f>IF(calculations!K99+calculations!M99&gt;0,calculations!K99+calculations!M99,0)</f>
        <v>0</v>
      </c>
      <c r="K259" s="187">
        <f>IF(AND(H259&gt;0,'group input'!C$33&lt;&gt;"None"),VLOOKUP('group input'!C$33,STD_Rates_lookup,2,FALSE),0)</f>
        <v>0</v>
      </c>
      <c r="L259" s="188">
        <f>IF(calculations!L99&gt;0,calculations!L99,calculations!N99)</f>
        <v>0</v>
      </c>
      <c r="N259" s="71"/>
      <c r="O259" s="71"/>
      <c r="P259" s="71"/>
      <c r="Q259" s="71"/>
      <c r="R259" s="71"/>
      <c r="S259" s="71"/>
    </row>
    <row r="260" spans="2:19" x14ac:dyDescent="0.3">
      <c r="B260" s="140">
        <f>IF('group input'!C$33="None",0,IF(calculations!F50&gt;0,calculations!F50,0))</f>
        <v>0</v>
      </c>
      <c r="C260" s="135">
        <f>IF('group input'!C$33="None",0,IF(calculations!D50&gt;0,calculations!D50,0))</f>
        <v>0</v>
      </c>
      <c r="D260" s="186">
        <f>IF(calculations!K50+calculations!M50&gt;0,calculations!K50+calculations!M50,0)</f>
        <v>0</v>
      </c>
      <c r="E260" s="187">
        <f>IF(AND(B260&gt;0,'group input'!C$33&lt;&gt;"None"),VLOOKUP('group input'!C$33,STD_Rates_lookup,2,FALSE),0)</f>
        <v>0</v>
      </c>
      <c r="F260" s="188">
        <f>IF(calculations!L50&gt;0,calculations!L50,calculations!N50)</f>
        <v>0</v>
      </c>
      <c r="G260" s="113"/>
      <c r="H260" s="140">
        <f>IF('group input'!C$33="None",0,IF(calculations!F100&gt;0,calculations!F100,0))</f>
        <v>0</v>
      </c>
      <c r="I260" s="135">
        <f>IF('group input'!C$33="None",0,IF(calculations!D100&gt;0,calculations!D100,0))</f>
        <v>0</v>
      </c>
      <c r="J260" s="186">
        <f>IF(calculations!K100+calculations!M100&gt;0,calculations!K100+calculations!M100,0)</f>
        <v>0</v>
      </c>
      <c r="K260" s="187">
        <f>IF(AND(H260&gt;0,'group input'!C$33&lt;&gt;"None"),VLOOKUP('group input'!C$33,STD_Rates_lookup,2,FALSE),0)</f>
        <v>0</v>
      </c>
      <c r="L260" s="188">
        <f>IF(calculations!L100&gt;0,calculations!L100,calculations!N100)</f>
        <v>0</v>
      </c>
      <c r="N260" s="71"/>
      <c r="O260" s="71"/>
      <c r="P260" s="71"/>
      <c r="Q260" s="71"/>
      <c r="R260" s="71"/>
      <c r="S260" s="71"/>
    </row>
    <row r="261" spans="2:19" x14ac:dyDescent="0.3">
      <c r="B261" s="140">
        <f>IF('group input'!C$33="None",0,IF(calculations!F51&gt;0,calculations!F51,0))</f>
        <v>0</v>
      </c>
      <c r="C261" s="135">
        <f>IF('group input'!C$33="None",0,IF(calculations!D51&gt;0,calculations!D51,0))</f>
        <v>0</v>
      </c>
      <c r="D261" s="186">
        <f>IF(calculations!K51+calculations!M51&gt;0,calculations!K51+calculations!M51,0)</f>
        <v>0</v>
      </c>
      <c r="E261" s="187">
        <f>IF(AND(B261&gt;0,'group input'!C$33&lt;&gt;"None"),VLOOKUP('group input'!C$33,STD_Rates_lookup,2,FALSE),0)</f>
        <v>0</v>
      </c>
      <c r="F261" s="188">
        <f>IF(calculations!L51&gt;0,calculations!L51,calculations!N51)</f>
        <v>0</v>
      </c>
      <c r="G261" s="113"/>
      <c r="H261" s="140">
        <f>IF('group input'!C$33="None",0,IF(calculations!F101&gt;0,calculations!F101,0))</f>
        <v>0</v>
      </c>
      <c r="I261" s="135">
        <f>IF('group input'!C$33="None",0,IF(calculations!D101&gt;0,calculations!D101,0))</f>
        <v>0</v>
      </c>
      <c r="J261" s="186">
        <f>IF(calculations!K101+calculations!M101&gt;0,calculations!K101+calculations!M101,0)</f>
        <v>0</v>
      </c>
      <c r="K261" s="187">
        <f>IF(AND(H261&gt;0,'group input'!C$33&lt;&gt;"None"),VLOOKUP('group input'!C$33,STD_Rates_lookup,2,FALSE),0)</f>
        <v>0</v>
      </c>
      <c r="L261" s="188">
        <f>IF(calculations!L101&gt;0,calculations!L101,calculations!N101)</f>
        <v>0</v>
      </c>
      <c r="N261" s="71"/>
      <c r="O261" s="71"/>
      <c r="P261" s="71"/>
      <c r="Q261" s="71"/>
      <c r="R261" s="71"/>
      <c r="S261" s="71"/>
    </row>
    <row r="262" spans="2:19" x14ac:dyDescent="0.3">
      <c r="B262" s="140">
        <f>IF('group input'!C$33="None",0,IF(calculations!F52&gt;0,calculations!F52,0))</f>
        <v>0</v>
      </c>
      <c r="C262" s="135">
        <f>IF('group input'!C$33="None",0,IF(calculations!D52&gt;0,calculations!D52,0))</f>
        <v>0</v>
      </c>
      <c r="D262" s="186">
        <f>IF(calculations!K52+calculations!M52&gt;0,calculations!K52+calculations!M52,0)</f>
        <v>0</v>
      </c>
      <c r="E262" s="187">
        <f>IF(AND(B262&gt;0,'group input'!C$33&lt;&gt;"None"),VLOOKUP('group input'!C$33,STD_Rates_lookup,2,FALSE),0)</f>
        <v>0</v>
      </c>
      <c r="F262" s="188">
        <f>IF(calculations!L52&gt;0,calculations!L52,calculations!N52)</f>
        <v>0</v>
      </c>
      <c r="G262" s="113"/>
      <c r="H262" s="140">
        <f>IF('group input'!C$33="None",0,IF(calculations!F102&gt;0,calculations!F102,0))</f>
        <v>0</v>
      </c>
      <c r="I262" s="135">
        <f>IF('group input'!C$33="None",0,IF(calculations!D102&gt;0,calculations!D102,0))</f>
        <v>0</v>
      </c>
      <c r="J262" s="186">
        <f>IF(calculations!K102+calculations!M102&gt;0,calculations!K102+calculations!M102,0)</f>
        <v>0</v>
      </c>
      <c r="K262" s="187">
        <f>IF(AND(H262&gt;0,'group input'!C$33&lt;&gt;"None"),VLOOKUP('group input'!C$33,STD_Rates_lookup,2,FALSE),0)</f>
        <v>0</v>
      </c>
      <c r="L262" s="188">
        <f>IF(calculations!L102&gt;0,calculations!L102,calculations!N102)</f>
        <v>0</v>
      </c>
      <c r="N262" s="71"/>
      <c r="O262" s="71"/>
      <c r="P262" s="71"/>
      <c r="Q262" s="71"/>
      <c r="R262" s="71"/>
      <c r="S262" s="71"/>
    </row>
    <row r="263" spans="2:19" x14ac:dyDescent="0.3">
      <c r="B263" s="71"/>
      <c r="C263" s="71"/>
      <c r="D263" s="71"/>
      <c r="E263" s="71"/>
      <c r="F263" s="71"/>
      <c r="G263" s="71"/>
      <c r="H263" s="71"/>
      <c r="I263" s="71"/>
      <c r="J263" s="71"/>
      <c r="K263" s="71"/>
      <c r="L263" s="71"/>
      <c r="N263" s="71"/>
      <c r="O263" s="71"/>
      <c r="P263" s="71"/>
      <c r="Q263" s="71"/>
      <c r="R263" s="71"/>
      <c r="S263" s="71"/>
    </row>
    <row r="264" spans="2:19" ht="15" thickBot="1" x14ac:dyDescent="0.35">
      <c r="B264" s="71"/>
      <c r="C264" s="71"/>
      <c r="D264" s="71"/>
      <c r="E264" s="71"/>
      <c r="F264" s="71"/>
      <c r="G264" s="71"/>
      <c r="H264" s="319"/>
      <c r="I264" s="317"/>
      <c r="J264" s="317"/>
      <c r="K264" s="318" t="s">
        <v>111</v>
      </c>
      <c r="L264" s="288">
        <f>SUM(F213:F262,L213:L262)</f>
        <v>0</v>
      </c>
      <c r="N264" s="71"/>
      <c r="O264" s="71"/>
      <c r="P264" s="71"/>
      <c r="Q264" s="71"/>
      <c r="R264" s="71"/>
      <c r="S264" s="71"/>
    </row>
    <row r="265" spans="2:19" ht="15" thickTop="1" x14ac:dyDescent="0.3">
      <c r="B265" s="71"/>
      <c r="C265" s="71"/>
      <c r="D265" s="71"/>
      <c r="E265" s="71"/>
      <c r="F265" s="71"/>
      <c r="G265" s="71"/>
      <c r="H265" s="71"/>
      <c r="I265" s="71"/>
      <c r="J265" s="71"/>
      <c r="K265" s="71"/>
      <c r="L265" s="71"/>
      <c r="M265" s="71"/>
      <c r="N265" s="71"/>
      <c r="O265" s="71"/>
      <c r="P265" s="71"/>
      <c r="Q265" s="71"/>
      <c r="R265" s="71"/>
      <c r="S265" s="71"/>
    </row>
    <row r="266" spans="2:19" x14ac:dyDescent="0.3">
      <c r="B266" s="71"/>
      <c r="C266" s="71"/>
      <c r="D266" s="71"/>
      <c r="E266" s="71"/>
      <c r="F266" s="71"/>
      <c r="G266" s="71"/>
      <c r="H266" s="71"/>
      <c r="I266" s="71"/>
      <c r="J266" s="71"/>
      <c r="K266" s="71"/>
      <c r="L266" s="71"/>
      <c r="M266" s="71"/>
      <c r="N266" s="71"/>
      <c r="O266" s="71"/>
      <c r="P266" s="71"/>
      <c r="Q266" s="71"/>
      <c r="R266" s="71"/>
      <c r="S266" s="71"/>
    </row>
    <row r="267" spans="2:19" x14ac:dyDescent="0.3">
      <c r="B267" s="182" t="s">
        <v>112</v>
      </c>
      <c r="C267" s="185"/>
      <c r="D267" s="185"/>
      <c r="E267" s="174"/>
      <c r="F267" s="174"/>
      <c r="G267" s="174"/>
      <c r="H267" s="174"/>
      <c r="I267" s="174"/>
      <c r="J267" s="174"/>
      <c r="K267" s="174"/>
      <c r="L267" s="174"/>
      <c r="N267" s="117"/>
      <c r="O267" s="117"/>
      <c r="P267" s="117"/>
      <c r="Q267" s="117"/>
      <c r="R267" s="117"/>
      <c r="S267" s="117"/>
    </row>
    <row r="268" spans="2:19" x14ac:dyDescent="0.3">
      <c r="B268" s="160"/>
      <c r="C268" s="160"/>
      <c r="D268" s="160"/>
      <c r="E268" s="160"/>
      <c r="F268" s="160"/>
      <c r="G268" s="160"/>
      <c r="H268" s="160"/>
      <c r="I268" s="160"/>
      <c r="J268" s="160"/>
      <c r="K268" s="160"/>
      <c r="L268" s="160"/>
      <c r="N268" s="71"/>
      <c r="O268" s="71"/>
      <c r="P268" s="71"/>
      <c r="Q268" s="71"/>
      <c r="R268" s="71"/>
      <c r="S268" s="71"/>
    </row>
    <row r="269" spans="2:19" x14ac:dyDescent="0.3">
      <c r="B269" s="175" t="s">
        <v>113</v>
      </c>
      <c r="C269" s="160"/>
      <c r="D269" s="160"/>
      <c r="E269" s="160"/>
      <c r="F269" s="160"/>
      <c r="G269" s="160"/>
      <c r="H269" s="160"/>
      <c r="I269" s="160"/>
      <c r="J269" s="160"/>
      <c r="K269" s="160"/>
      <c r="L269" s="160"/>
      <c r="N269" s="71"/>
      <c r="O269" s="71"/>
      <c r="P269" s="71"/>
      <c r="Q269" s="71"/>
      <c r="R269" s="71"/>
      <c r="S269" s="71"/>
    </row>
    <row r="270" spans="2:19" ht="28.8" x14ac:dyDescent="0.3">
      <c r="B270" s="289" t="s">
        <v>91</v>
      </c>
      <c r="C270" s="289" t="s">
        <v>92</v>
      </c>
      <c r="D270" s="289" t="s">
        <v>93</v>
      </c>
      <c r="E270" s="289" t="s">
        <v>114</v>
      </c>
      <c r="F270" s="289" t="s">
        <v>115</v>
      </c>
      <c r="G270" s="113"/>
      <c r="H270" s="289" t="s">
        <v>91</v>
      </c>
      <c r="I270" s="289" t="s">
        <v>92</v>
      </c>
      <c r="J270" s="289" t="s">
        <v>93</v>
      </c>
      <c r="K270" s="289" t="s">
        <v>114</v>
      </c>
      <c r="L270" s="289" t="s">
        <v>115</v>
      </c>
      <c r="N270" s="71"/>
      <c r="O270" s="71"/>
      <c r="P270" s="71"/>
      <c r="Q270" s="71"/>
      <c r="R270" s="71"/>
      <c r="S270" s="71"/>
    </row>
    <row r="271" spans="2:19" x14ac:dyDescent="0.3">
      <c r="B271" s="140">
        <f>IF('group input'!C$44="None",0,IF(calculations!F3&gt;0,calculations!F3,0))</f>
        <v>0</v>
      </c>
      <c r="C271" s="135">
        <f>IF('group input'!C$44="None",0,IF(calculations!D3&gt;0,calculations!D3,0))</f>
        <v>0</v>
      </c>
      <c r="D271" s="186">
        <f>IF('group input'!C$44="None",0,IF(calculations!P3&gt;0,calculations!P3,0))</f>
        <v>0</v>
      </c>
      <c r="E271" s="187">
        <f>IF(AND(B271&gt;0,'group input'!C$44&lt;&gt;"None"),VLOOKUP('group input'!C$44,LTD_Rates_lookup,2,FALSE),0)</f>
        <v>0</v>
      </c>
      <c r="F271" s="188">
        <f>calculations!Q3</f>
        <v>0</v>
      </c>
      <c r="G271" s="133"/>
      <c r="H271" s="108">
        <f>IF('group input'!C$44="None",0,IF(calculations!F53&gt;0,calculations!F53,0))</f>
        <v>0</v>
      </c>
      <c r="I271" s="135">
        <f>IF('group input'!C$44="None",0,IF(calculations!D53&gt;0,calculations!D53,0))</f>
        <v>0</v>
      </c>
      <c r="J271" s="186">
        <f>IF('group input'!C$44="None",0,IF(calculations!P53&gt;0,calculations!P53,0))</f>
        <v>0</v>
      </c>
      <c r="K271" s="280">
        <f>IF(AND(H271&gt;0,'group input'!C$44&lt;&gt;"None"),VLOOKUP('group input'!C$44,LTD_Rates_lookup,2,FALSE),0)</f>
        <v>0</v>
      </c>
      <c r="L271" s="188">
        <f>calculations!Q53</f>
        <v>0</v>
      </c>
      <c r="N271" s="71"/>
      <c r="O271" s="71"/>
      <c r="P271" s="71"/>
      <c r="Q271" s="71"/>
      <c r="R271" s="71"/>
      <c r="S271" s="71"/>
    </row>
    <row r="272" spans="2:19" x14ac:dyDescent="0.3">
      <c r="B272" s="140">
        <f>IF('group input'!C$44="None",0,IF(calculations!F4&gt;0,calculations!F4,0))</f>
        <v>0</v>
      </c>
      <c r="C272" s="135">
        <f>IF('group input'!C$44="None",0,IF(calculations!D4&gt;0,calculations!D4,0))</f>
        <v>0</v>
      </c>
      <c r="D272" s="186">
        <f>IF('group input'!C$44="None",0,IF(calculations!P4&gt;0,calculations!P4,0))</f>
        <v>0</v>
      </c>
      <c r="E272" s="187">
        <f>IF(AND(B272&gt;0,'group input'!C$44&lt;&gt;"None"),VLOOKUP('group input'!C$44,LTD_Rates_lookup,2,FALSE),0)</f>
        <v>0</v>
      </c>
      <c r="F272" s="188">
        <f>calculations!Q4</f>
        <v>0</v>
      </c>
      <c r="G272" s="133"/>
      <c r="H272" s="108">
        <f>IF('group input'!C$44="None",0,IF(calculations!F54&gt;0,calculations!F54,0))</f>
        <v>0</v>
      </c>
      <c r="I272" s="135">
        <f>IF('group input'!C$44="None",0,IF(calculations!D54&gt;0,calculations!D54,0))</f>
        <v>0</v>
      </c>
      <c r="J272" s="186">
        <f>IF('group input'!C$44="None",0,IF(calculations!P54&gt;0,calculations!P54,0))</f>
        <v>0</v>
      </c>
      <c r="K272" s="280">
        <f>IF(AND(H272&gt;0,'group input'!C$44&lt;&gt;"None"),VLOOKUP('group input'!C$44,LTD_Rates_lookup,2,FALSE),0)</f>
        <v>0</v>
      </c>
      <c r="L272" s="188">
        <f>calculations!Q54</f>
        <v>0</v>
      </c>
      <c r="N272" s="71"/>
      <c r="O272" s="71"/>
      <c r="P272" s="71"/>
      <c r="Q272" s="71"/>
      <c r="R272" s="71"/>
      <c r="S272" s="71"/>
    </row>
    <row r="273" spans="2:19" x14ac:dyDescent="0.3">
      <c r="B273" s="140">
        <f>IF('group input'!C$44="None",0,IF(calculations!F5&gt;0,calculations!F5,0))</f>
        <v>0</v>
      </c>
      <c r="C273" s="135">
        <f>IF('group input'!C$44="None",0,IF(calculations!D5&gt;0,calculations!D5,0))</f>
        <v>0</v>
      </c>
      <c r="D273" s="186">
        <f>IF('group input'!C$44="None",0,IF(calculations!P5&gt;0,calculations!P5,0))</f>
        <v>0</v>
      </c>
      <c r="E273" s="187">
        <f>IF(AND(B273&gt;0,'group input'!C$44&lt;&gt;"None"),VLOOKUP('group input'!C$44,LTD_Rates_lookup,2,FALSE),0)</f>
        <v>0</v>
      </c>
      <c r="F273" s="188">
        <f>calculations!Q5</f>
        <v>0</v>
      </c>
      <c r="G273" s="133"/>
      <c r="H273" s="108">
        <f>IF('group input'!C$44="None",0,IF(calculations!F55&gt;0,calculations!F55,0))</f>
        <v>0</v>
      </c>
      <c r="I273" s="135">
        <f>IF('group input'!C$44="None",0,IF(calculations!D55&gt;0,calculations!D55,0))</f>
        <v>0</v>
      </c>
      <c r="J273" s="186">
        <f>IF('group input'!C$44="None",0,IF(calculations!P55&gt;0,calculations!P55,0))</f>
        <v>0</v>
      </c>
      <c r="K273" s="280">
        <f>IF(AND(H273&gt;0,'group input'!C$44&lt;&gt;"None"),VLOOKUP('group input'!C$44,LTD_Rates_lookup,2,FALSE),0)</f>
        <v>0</v>
      </c>
      <c r="L273" s="188">
        <f>calculations!Q55</f>
        <v>0</v>
      </c>
      <c r="N273" s="71"/>
      <c r="O273" s="71"/>
      <c r="P273" s="71"/>
      <c r="Q273" s="71"/>
      <c r="R273" s="71"/>
      <c r="S273" s="71"/>
    </row>
    <row r="274" spans="2:19" x14ac:dyDescent="0.3">
      <c r="B274" s="140">
        <f>IF('group input'!C$44="None",0,IF(calculations!F6&gt;0,calculations!F6,0))</f>
        <v>0</v>
      </c>
      <c r="C274" s="135">
        <f>IF('group input'!C$44="None",0,IF(calculations!D6&gt;0,calculations!D6,0))</f>
        <v>0</v>
      </c>
      <c r="D274" s="186">
        <f>IF('group input'!C$44="None",0,IF(calculations!P6&gt;0,calculations!P6,0))</f>
        <v>0</v>
      </c>
      <c r="E274" s="187">
        <f>IF(AND(B274&gt;0,'group input'!C$44&lt;&gt;"None"),VLOOKUP('group input'!C$44,LTD_Rates_lookup,2,FALSE),0)</f>
        <v>0</v>
      </c>
      <c r="F274" s="188">
        <f>calculations!Q6</f>
        <v>0</v>
      </c>
      <c r="G274" s="133"/>
      <c r="H274" s="108">
        <f>IF('group input'!C$44="None",0,IF(calculations!F56&gt;0,calculations!F56,0))</f>
        <v>0</v>
      </c>
      <c r="I274" s="135">
        <f>IF('group input'!C$44="None",0,IF(calculations!D56&gt;0,calculations!D56,0))</f>
        <v>0</v>
      </c>
      <c r="J274" s="186">
        <f>IF('group input'!C$44="None",0,IF(calculations!P56&gt;0,calculations!P56,0))</f>
        <v>0</v>
      </c>
      <c r="K274" s="280">
        <f>IF(AND(H274&gt;0,'group input'!C$44&lt;&gt;"None"),VLOOKUP('group input'!C$44,LTD_Rates_lookup,2,FALSE),0)</f>
        <v>0</v>
      </c>
      <c r="L274" s="188">
        <f>calculations!Q56</f>
        <v>0</v>
      </c>
      <c r="N274" s="71"/>
      <c r="O274" s="71"/>
      <c r="P274" s="71"/>
      <c r="Q274" s="71"/>
      <c r="R274" s="71"/>
      <c r="S274" s="71"/>
    </row>
    <row r="275" spans="2:19" x14ac:dyDescent="0.3">
      <c r="B275" s="140">
        <f>IF('group input'!C$44="None",0,IF(calculations!F7&gt;0,calculations!F7,0))</f>
        <v>0</v>
      </c>
      <c r="C275" s="135">
        <f>IF('group input'!C$44="None",0,IF(calculations!D7&gt;0,calculations!D7,0))</f>
        <v>0</v>
      </c>
      <c r="D275" s="186">
        <f>IF('group input'!C$44="None",0,IF(calculations!P7&gt;0,calculations!P7,0))</f>
        <v>0</v>
      </c>
      <c r="E275" s="187">
        <f>IF(AND(B275&gt;0,'group input'!C$44&lt;&gt;"None"),VLOOKUP('group input'!C$44,LTD_Rates_lookup,2,FALSE),0)</f>
        <v>0</v>
      </c>
      <c r="F275" s="188">
        <f>calculations!Q7</f>
        <v>0</v>
      </c>
      <c r="G275" s="133"/>
      <c r="H275" s="108">
        <f>IF('group input'!C$44="None",0,IF(calculations!F57&gt;0,calculations!F57,0))</f>
        <v>0</v>
      </c>
      <c r="I275" s="135">
        <f>IF('group input'!C$44="None",0,IF(calculations!D57&gt;0,calculations!D57,0))</f>
        <v>0</v>
      </c>
      <c r="J275" s="186">
        <f>IF('group input'!C$44="None",0,IF(calculations!P57&gt;0,calculations!P57,0))</f>
        <v>0</v>
      </c>
      <c r="K275" s="280">
        <f>IF(AND(H275&gt;0,'group input'!C$44&lt;&gt;"None"),VLOOKUP('group input'!C$44,LTD_Rates_lookup,2,FALSE),0)</f>
        <v>0</v>
      </c>
      <c r="L275" s="188">
        <f>calculations!Q57</f>
        <v>0</v>
      </c>
      <c r="N275" s="71"/>
      <c r="O275" s="71"/>
      <c r="P275" s="71"/>
      <c r="Q275" s="71"/>
      <c r="R275" s="71"/>
      <c r="S275" s="71"/>
    </row>
    <row r="276" spans="2:19" x14ac:dyDescent="0.3">
      <c r="B276" s="140">
        <f>IF('group input'!C$44="None",0,IF(calculations!F8&gt;0,calculations!F8,0))</f>
        <v>0</v>
      </c>
      <c r="C276" s="135">
        <f>IF('group input'!C$44="None",0,IF(calculations!D8&gt;0,calculations!D8,0))</f>
        <v>0</v>
      </c>
      <c r="D276" s="186">
        <f>IF('group input'!C$44="None",0,IF(calculations!P8&gt;0,calculations!P8,0))</f>
        <v>0</v>
      </c>
      <c r="E276" s="187">
        <f>IF(AND(B276&gt;0,'group input'!C$44&lt;&gt;"None"),VLOOKUP('group input'!C$44,LTD_Rates_lookup,2,FALSE),0)</f>
        <v>0</v>
      </c>
      <c r="F276" s="188">
        <f>calculations!Q8</f>
        <v>0</v>
      </c>
      <c r="G276" s="133"/>
      <c r="H276" s="108">
        <f>IF('group input'!C$44="None",0,IF(calculations!F58&gt;0,calculations!F58,0))</f>
        <v>0</v>
      </c>
      <c r="I276" s="135">
        <f>IF('group input'!C$44="None",0,IF(calculations!D58&gt;0,calculations!D58,0))</f>
        <v>0</v>
      </c>
      <c r="J276" s="186">
        <f>IF('group input'!C$44="None",0,IF(calculations!P58&gt;0,calculations!P58,0))</f>
        <v>0</v>
      </c>
      <c r="K276" s="280">
        <f>IF(AND(H276&gt;0,'group input'!C$44&lt;&gt;"None"),VLOOKUP('group input'!C$44,LTD_Rates_lookup,2,FALSE),0)</f>
        <v>0</v>
      </c>
      <c r="L276" s="188">
        <f>calculations!Q58</f>
        <v>0</v>
      </c>
      <c r="N276" s="71"/>
      <c r="O276" s="71"/>
      <c r="P276" s="71"/>
      <c r="Q276" s="71"/>
      <c r="R276" s="71"/>
      <c r="S276" s="71"/>
    </row>
    <row r="277" spans="2:19" x14ac:dyDescent="0.3">
      <c r="B277" s="140">
        <f>IF('group input'!C$44="None",0,IF(calculations!F9&gt;0,calculations!F9,0))</f>
        <v>0</v>
      </c>
      <c r="C277" s="135">
        <f>IF('group input'!C$44="None",0,IF(calculations!D9&gt;0,calculations!D9,0))</f>
        <v>0</v>
      </c>
      <c r="D277" s="186">
        <f>IF('group input'!C$44="None",0,IF(calculations!P9&gt;0,calculations!P9,0))</f>
        <v>0</v>
      </c>
      <c r="E277" s="187">
        <f>IF(AND(B277&gt;0,'group input'!C$44&lt;&gt;"None"),VLOOKUP('group input'!C$44,LTD_Rates_lookup,2,FALSE),0)</f>
        <v>0</v>
      </c>
      <c r="F277" s="188">
        <f>calculations!Q9</f>
        <v>0</v>
      </c>
      <c r="G277" s="133"/>
      <c r="H277" s="108">
        <f>IF('group input'!C$44="None",0,IF(calculations!F59&gt;0,calculations!F59,0))</f>
        <v>0</v>
      </c>
      <c r="I277" s="135">
        <f>IF('group input'!C$44="None",0,IF(calculations!D59&gt;0,calculations!D59,0))</f>
        <v>0</v>
      </c>
      <c r="J277" s="186">
        <f>IF('group input'!C$44="None",0,IF(calculations!P59&gt;0,calculations!P59,0))</f>
        <v>0</v>
      </c>
      <c r="K277" s="280">
        <f>IF(AND(H277&gt;0,'group input'!C$44&lt;&gt;"None"),VLOOKUP('group input'!C$44,LTD_Rates_lookup,2,FALSE),0)</f>
        <v>0</v>
      </c>
      <c r="L277" s="188">
        <f>calculations!Q59</f>
        <v>0</v>
      </c>
      <c r="N277" s="71"/>
      <c r="O277" s="71"/>
      <c r="P277" s="71"/>
      <c r="Q277" s="71"/>
      <c r="R277" s="71"/>
      <c r="S277" s="71"/>
    </row>
    <row r="278" spans="2:19" x14ac:dyDescent="0.3">
      <c r="B278" s="140">
        <f>IF('group input'!C$44="None",0,IF(calculations!F10&gt;0,calculations!F10,0))</f>
        <v>0</v>
      </c>
      <c r="C278" s="135">
        <f>IF('group input'!C$44="None",0,IF(calculations!D10&gt;0,calculations!D10,0))</f>
        <v>0</v>
      </c>
      <c r="D278" s="186">
        <f>IF('group input'!C$44="None",0,IF(calculations!P10&gt;0,calculations!P10,0))</f>
        <v>0</v>
      </c>
      <c r="E278" s="187">
        <f>IF(AND(B278&gt;0,'group input'!C$44&lt;&gt;"None"),VLOOKUP('group input'!C$44,LTD_Rates_lookup,2,FALSE),0)</f>
        <v>0</v>
      </c>
      <c r="F278" s="188">
        <f>calculations!Q10</f>
        <v>0</v>
      </c>
      <c r="G278" s="133"/>
      <c r="H278" s="108">
        <f>IF('group input'!C$44="None",0,IF(calculations!F60&gt;0,calculations!F60,0))</f>
        <v>0</v>
      </c>
      <c r="I278" s="135">
        <f>IF('group input'!C$44="None",0,IF(calculations!D60&gt;0,calculations!D60,0))</f>
        <v>0</v>
      </c>
      <c r="J278" s="186">
        <f>IF('group input'!C$44="None",0,IF(calculations!P60&gt;0,calculations!P60,0))</f>
        <v>0</v>
      </c>
      <c r="K278" s="280">
        <f>IF(AND(H278&gt;0,'group input'!C$44&lt;&gt;"None"),VLOOKUP('group input'!C$44,LTD_Rates_lookup,2,FALSE),0)</f>
        <v>0</v>
      </c>
      <c r="L278" s="188">
        <f>calculations!Q60</f>
        <v>0</v>
      </c>
      <c r="N278" s="71"/>
      <c r="O278" s="71"/>
      <c r="P278" s="71"/>
      <c r="Q278" s="71"/>
      <c r="R278" s="71"/>
      <c r="S278" s="71"/>
    </row>
    <row r="279" spans="2:19" x14ac:dyDescent="0.3">
      <c r="B279" s="140">
        <f>IF('group input'!C$44="None",0,IF(calculations!F11&gt;0,calculations!F11,0))</f>
        <v>0</v>
      </c>
      <c r="C279" s="135">
        <f>IF('group input'!C$44="None",0,IF(calculations!D11&gt;0,calculations!D11,0))</f>
        <v>0</v>
      </c>
      <c r="D279" s="186">
        <f>IF('group input'!C$44="None",0,IF(calculations!P11&gt;0,calculations!P11,0))</f>
        <v>0</v>
      </c>
      <c r="E279" s="187">
        <f>IF(AND(B279&gt;0,'group input'!C$44&lt;&gt;"None"),VLOOKUP('group input'!C$44,LTD_Rates_lookup,2,FALSE),0)</f>
        <v>0</v>
      </c>
      <c r="F279" s="188">
        <f>calculations!Q11</f>
        <v>0</v>
      </c>
      <c r="G279" s="133"/>
      <c r="H279" s="108">
        <f>IF('group input'!C$44="None",0,IF(calculations!F61&gt;0,calculations!F61,0))</f>
        <v>0</v>
      </c>
      <c r="I279" s="135">
        <f>IF('group input'!C$44="None",0,IF(calculations!D61&gt;0,calculations!D61,0))</f>
        <v>0</v>
      </c>
      <c r="J279" s="186">
        <f>IF('group input'!C$44="None",0,IF(calculations!P61&gt;0,calculations!P61,0))</f>
        <v>0</v>
      </c>
      <c r="K279" s="280">
        <f>IF(AND(H279&gt;0,'group input'!C$44&lt;&gt;"None"),VLOOKUP('group input'!C$44,LTD_Rates_lookup,2,FALSE),0)</f>
        <v>0</v>
      </c>
      <c r="L279" s="188">
        <f>calculations!Q61</f>
        <v>0</v>
      </c>
      <c r="N279" s="71"/>
      <c r="O279" s="71"/>
      <c r="P279" s="71"/>
      <c r="Q279" s="71"/>
      <c r="R279" s="71"/>
      <c r="S279" s="71"/>
    </row>
    <row r="280" spans="2:19" x14ac:dyDescent="0.3">
      <c r="B280" s="140">
        <f>IF('group input'!C$44="None",0,IF(calculations!F12&gt;0,calculations!F12,0))</f>
        <v>0</v>
      </c>
      <c r="C280" s="135">
        <f>IF('group input'!C$44="None",0,IF(calculations!D12&gt;0,calculations!D12,0))</f>
        <v>0</v>
      </c>
      <c r="D280" s="186">
        <f>IF('group input'!C$44="None",0,IF(calculations!P12&gt;0,calculations!P12,0))</f>
        <v>0</v>
      </c>
      <c r="E280" s="187">
        <f>IF(AND(B280&gt;0,'group input'!C$44&lt;&gt;"None"),VLOOKUP('group input'!C$44,LTD_Rates_lookup,2,FALSE),0)</f>
        <v>0</v>
      </c>
      <c r="F280" s="188">
        <f>calculations!Q12</f>
        <v>0</v>
      </c>
      <c r="G280" s="133"/>
      <c r="H280" s="108">
        <f>IF('group input'!C$44="None",0,IF(calculations!F62&gt;0,calculations!F62,0))</f>
        <v>0</v>
      </c>
      <c r="I280" s="135">
        <f>IF('group input'!C$44="None",0,IF(calculations!D62&gt;0,calculations!D62,0))</f>
        <v>0</v>
      </c>
      <c r="J280" s="186">
        <f>IF('group input'!C$44="None",0,IF(calculations!P62&gt;0,calculations!P62,0))</f>
        <v>0</v>
      </c>
      <c r="K280" s="280">
        <f>IF(AND(H280&gt;0,'group input'!C$44&lt;&gt;"None"),VLOOKUP('group input'!C$44,LTD_Rates_lookup,2,FALSE),0)</f>
        <v>0</v>
      </c>
      <c r="L280" s="188">
        <f>calculations!Q62</f>
        <v>0</v>
      </c>
      <c r="N280" s="71"/>
      <c r="O280" s="71"/>
      <c r="P280" s="71"/>
      <c r="Q280" s="71"/>
      <c r="R280" s="71"/>
      <c r="S280" s="71"/>
    </row>
    <row r="281" spans="2:19" x14ac:dyDescent="0.3">
      <c r="B281" s="140">
        <f>IF('group input'!C$44="None",0,IF(calculations!F13&gt;0,calculations!F13,0))</f>
        <v>0</v>
      </c>
      <c r="C281" s="135">
        <f>IF('group input'!C$44="None",0,IF(calculations!D13&gt;0,calculations!D13,0))</f>
        <v>0</v>
      </c>
      <c r="D281" s="186">
        <f>IF('group input'!C$44="None",0,IF(calculations!P13&gt;0,calculations!P13,0))</f>
        <v>0</v>
      </c>
      <c r="E281" s="187">
        <f>IF(AND(B281&gt;0,'group input'!C$44&lt;&gt;"None"),VLOOKUP('group input'!C$44,LTD_Rates_lookup,2,FALSE),0)</f>
        <v>0</v>
      </c>
      <c r="F281" s="188">
        <f>calculations!Q13</f>
        <v>0</v>
      </c>
      <c r="G281" s="133"/>
      <c r="H281" s="108">
        <f>IF('group input'!C$44="None",0,IF(calculations!F63&gt;0,calculations!F63,0))</f>
        <v>0</v>
      </c>
      <c r="I281" s="135">
        <f>IF('group input'!C$44="None",0,IF(calculations!D63&gt;0,calculations!D63,0))</f>
        <v>0</v>
      </c>
      <c r="J281" s="186">
        <f>IF('group input'!C$44="None",0,IF(calculations!P63&gt;0,calculations!P63,0))</f>
        <v>0</v>
      </c>
      <c r="K281" s="280">
        <f>IF(AND(H281&gt;0,'group input'!C$44&lt;&gt;"None"),VLOOKUP('group input'!C$44,LTD_Rates_lookup,2,FALSE),0)</f>
        <v>0</v>
      </c>
      <c r="L281" s="188">
        <f>calculations!Q63</f>
        <v>0</v>
      </c>
      <c r="N281" s="71"/>
      <c r="O281" s="71"/>
      <c r="P281" s="71"/>
      <c r="Q281" s="71"/>
      <c r="R281" s="71"/>
      <c r="S281" s="71"/>
    </row>
    <row r="282" spans="2:19" x14ac:dyDescent="0.3">
      <c r="B282" s="140">
        <f>IF('group input'!C$44="None",0,IF(calculations!F14&gt;0,calculations!F14,0))</f>
        <v>0</v>
      </c>
      <c r="C282" s="135">
        <f>IF('group input'!C$44="None",0,IF(calculations!D14&gt;0,calculations!D14,0))</f>
        <v>0</v>
      </c>
      <c r="D282" s="186">
        <f>IF('group input'!C$44="None",0,IF(calculations!P14&gt;0,calculations!P14,0))</f>
        <v>0</v>
      </c>
      <c r="E282" s="187">
        <f>IF(AND(B282&gt;0,'group input'!C$44&lt;&gt;"None"),VLOOKUP('group input'!C$44,LTD_Rates_lookup,2,FALSE),0)</f>
        <v>0</v>
      </c>
      <c r="F282" s="188">
        <f>calculations!Q14</f>
        <v>0</v>
      </c>
      <c r="G282" s="133"/>
      <c r="H282" s="108">
        <f>IF('group input'!C$44="None",0,IF(calculations!F64&gt;0,calculations!F64,0))</f>
        <v>0</v>
      </c>
      <c r="I282" s="135">
        <f>IF('group input'!C$44="None",0,IF(calculations!D64&gt;0,calculations!D64,0))</f>
        <v>0</v>
      </c>
      <c r="J282" s="186">
        <f>IF('group input'!C$44="None",0,IF(calculations!P64&gt;0,calculations!P64,0))</f>
        <v>0</v>
      </c>
      <c r="K282" s="280">
        <f>IF(AND(H282&gt;0,'group input'!C$44&lt;&gt;"None"),VLOOKUP('group input'!C$44,LTD_Rates_lookup,2,FALSE),0)</f>
        <v>0</v>
      </c>
      <c r="L282" s="188">
        <f>calculations!Q64</f>
        <v>0</v>
      </c>
      <c r="N282" s="71"/>
      <c r="O282" s="71"/>
      <c r="P282" s="71"/>
      <c r="Q282" s="71"/>
      <c r="R282" s="71"/>
      <c r="S282" s="71"/>
    </row>
    <row r="283" spans="2:19" x14ac:dyDescent="0.3">
      <c r="B283" s="140">
        <f>IF('group input'!C$44="None",0,IF(calculations!F15&gt;0,calculations!F15,0))</f>
        <v>0</v>
      </c>
      <c r="C283" s="135">
        <f>IF('group input'!C$44="None",0,IF(calculations!D15&gt;0,calculations!D15,0))</f>
        <v>0</v>
      </c>
      <c r="D283" s="186">
        <f>IF('group input'!C$44="None",0,IF(calculations!P15&gt;0,calculations!P15,0))</f>
        <v>0</v>
      </c>
      <c r="E283" s="187">
        <f>IF(AND(B283&gt;0,'group input'!C$44&lt;&gt;"None"),VLOOKUP('group input'!C$44,LTD_Rates_lookup,2,FALSE),0)</f>
        <v>0</v>
      </c>
      <c r="F283" s="188">
        <f>calculations!Q15</f>
        <v>0</v>
      </c>
      <c r="G283" s="133"/>
      <c r="H283" s="108">
        <f>IF('group input'!C$44="None",0,IF(calculations!F65&gt;0,calculations!F65,0))</f>
        <v>0</v>
      </c>
      <c r="I283" s="135">
        <f>IF('group input'!C$44="None",0,IF(calculations!D65&gt;0,calculations!D65,0))</f>
        <v>0</v>
      </c>
      <c r="J283" s="186">
        <f>IF('group input'!C$44="None",0,IF(calculations!P65&gt;0,calculations!P65,0))</f>
        <v>0</v>
      </c>
      <c r="K283" s="280">
        <f>IF(AND(H283&gt;0,'group input'!C$44&lt;&gt;"None"),VLOOKUP('group input'!C$44,LTD_Rates_lookup,2,FALSE),0)</f>
        <v>0</v>
      </c>
      <c r="L283" s="188">
        <f>calculations!Q65</f>
        <v>0</v>
      </c>
      <c r="N283" s="71"/>
      <c r="O283" s="71"/>
      <c r="P283" s="71"/>
      <c r="Q283" s="71"/>
      <c r="R283" s="71"/>
      <c r="S283" s="71"/>
    </row>
    <row r="284" spans="2:19" x14ac:dyDescent="0.3">
      <c r="B284" s="140">
        <f>IF('group input'!C$44="None",0,IF(calculations!F16&gt;0,calculations!F16,0))</f>
        <v>0</v>
      </c>
      <c r="C284" s="135">
        <f>IF('group input'!C$44="None",0,IF(calculations!D16&gt;0,calculations!D16,0))</f>
        <v>0</v>
      </c>
      <c r="D284" s="186">
        <f>IF('group input'!C$44="None",0,IF(calculations!P16&gt;0,calculations!P16,0))</f>
        <v>0</v>
      </c>
      <c r="E284" s="187">
        <f>IF(AND(B284&gt;0,'group input'!C$44&lt;&gt;"None"),VLOOKUP('group input'!C$44,LTD_Rates_lookup,2,FALSE),0)</f>
        <v>0</v>
      </c>
      <c r="F284" s="188">
        <f>calculations!Q16</f>
        <v>0</v>
      </c>
      <c r="G284" s="133"/>
      <c r="H284" s="108">
        <f>IF('group input'!C$44="None",0,IF(calculations!F66&gt;0,calculations!F66,0))</f>
        <v>0</v>
      </c>
      <c r="I284" s="135">
        <f>IF('group input'!C$44="None",0,IF(calculations!D66&gt;0,calculations!D66,0))</f>
        <v>0</v>
      </c>
      <c r="J284" s="186">
        <f>IF('group input'!C$44="None",0,IF(calculations!P66&gt;0,calculations!P66,0))</f>
        <v>0</v>
      </c>
      <c r="K284" s="280">
        <f>IF(AND(H284&gt;0,'group input'!C$44&lt;&gt;"None"),VLOOKUP('group input'!C$44,LTD_Rates_lookup,2,FALSE),0)</f>
        <v>0</v>
      </c>
      <c r="L284" s="188">
        <f>calculations!Q66</f>
        <v>0</v>
      </c>
      <c r="N284" s="71"/>
      <c r="O284" s="71"/>
      <c r="P284" s="71"/>
      <c r="Q284" s="71"/>
      <c r="R284" s="71"/>
      <c r="S284" s="71"/>
    </row>
    <row r="285" spans="2:19" x14ac:dyDescent="0.3">
      <c r="B285" s="140">
        <f>IF('group input'!C$44="None",0,IF(calculations!F17&gt;0,calculations!F17,0))</f>
        <v>0</v>
      </c>
      <c r="C285" s="135">
        <f>IF('group input'!C$44="None",0,IF(calculations!D17&gt;0,calculations!D17,0))</f>
        <v>0</v>
      </c>
      <c r="D285" s="186">
        <f>IF('group input'!C$44="None",0,IF(calculations!P17&gt;0,calculations!P17,0))</f>
        <v>0</v>
      </c>
      <c r="E285" s="187">
        <f>IF(AND(B285&gt;0,'group input'!C$44&lt;&gt;"None"),VLOOKUP('group input'!C$44,LTD_Rates_lookup,2,FALSE),0)</f>
        <v>0</v>
      </c>
      <c r="F285" s="188">
        <f>calculations!Q17</f>
        <v>0</v>
      </c>
      <c r="G285" s="133"/>
      <c r="H285" s="108">
        <f>IF('group input'!C$44="None",0,IF(calculations!F67&gt;0,calculations!F67,0))</f>
        <v>0</v>
      </c>
      <c r="I285" s="135">
        <f>IF('group input'!C$44="None",0,IF(calculations!D67&gt;0,calculations!D67,0))</f>
        <v>0</v>
      </c>
      <c r="J285" s="186">
        <f>IF('group input'!C$44="None",0,IF(calculations!P67&gt;0,calculations!P67,0))</f>
        <v>0</v>
      </c>
      <c r="K285" s="280">
        <f>IF(AND(H285&gt;0,'group input'!C$44&lt;&gt;"None"),VLOOKUP('group input'!C$44,LTD_Rates_lookup,2,FALSE),0)</f>
        <v>0</v>
      </c>
      <c r="L285" s="188">
        <f>calculations!Q67</f>
        <v>0</v>
      </c>
      <c r="N285" s="71"/>
      <c r="O285" s="71"/>
      <c r="P285" s="71"/>
      <c r="Q285" s="71"/>
      <c r="R285" s="71"/>
      <c r="S285" s="71"/>
    </row>
    <row r="286" spans="2:19" x14ac:dyDescent="0.3">
      <c r="B286" s="140">
        <f>IF('group input'!C$44="None",0,IF(calculations!F18&gt;0,calculations!F18,0))</f>
        <v>0</v>
      </c>
      <c r="C286" s="135">
        <f>IF('group input'!C$44="None",0,IF(calculations!D18&gt;0,calculations!D18,0))</f>
        <v>0</v>
      </c>
      <c r="D286" s="186">
        <f>IF('group input'!C$44="None",0,IF(calculations!P18&gt;0,calculations!P18,0))</f>
        <v>0</v>
      </c>
      <c r="E286" s="187">
        <f>IF(AND(B286&gt;0,'group input'!C$44&lt;&gt;"None"),VLOOKUP('group input'!C$44,LTD_Rates_lookup,2,FALSE),0)</f>
        <v>0</v>
      </c>
      <c r="F286" s="188">
        <f>calculations!Q18</f>
        <v>0</v>
      </c>
      <c r="G286" s="133"/>
      <c r="H286" s="108">
        <f>IF('group input'!C$44="None",0,IF(calculations!F68&gt;0,calculations!F68,0))</f>
        <v>0</v>
      </c>
      <c r="I286" s="135">
        <f>IF('group input'!C$44="None",0,IF(calculations!D68&gt;0,calculations!D68,0))</f>
        <v>0</v>
      </c>
      <c r="J286" s="186">
        <f>IF('group input'!C$44="None",0,IF(calculations!P68&gt;0,calculations!P68,0))</f>
        <v>0</v>
      </c>
      <c r="K286" s="280">
        <f>IF(AND(H286&gt;0,'group input'!C$44&lt;&gt;"None"),VLOOKUP('group input'!C$44,LTD_Rates_lookup,2,FALSE),0)</f>
        <v>0</v>
      </c>
      <c r="L286" s="188">
        <f>calculations!Q68</f>
        <v>0</v>
      </c>
      <c r="N286" s="71"/>
      <c r="O286" s="71"/>
      <c r="P286" s="71"/>
      <c r="Q286" s="71"/>
      <c r="R286" s="71"/>
      <c r="S286" s="71"/>
    </row>
    <row r="287" spans="2:19" x14ac:dyDescent="0.3">
      <c r="B287" s="140">
        <f>IF('group input'!C$44="None",0,IF(calculations!F19&gt;0,calculations!F19,0))</f>
        <v>0</v>
      </c>
      <c r="C287" s="135">
        <f>IF('group input'!C$44="None",0,IF(calculations!D19&gt;0,calculations!D19,0))</f>
        <v>0</v>
      </c>
      <c r="D287" s="186">
        <f>IF('group input'!C$44="None",0,IF(calculations!P19&gt;0,calculations!P19,0))</f>
        <v>0</v>
      </c>
      <c r="E287" s="187">
        <f>IF(AND(B287&gt;0,'group input'!C$44&lt;&gt;"None"),VLOOKUP('group input'!C$44,LTD_Rates_lookup,2,FALSE),0)</f>
        <v>0</v>
      </c>
      <c r="F287" s="188">
        <f>calculations!Q19</f>
        <v>0</v>
      </c>
      <c r="G287" s="133"/>
      <c r="H287" s="108">
        <f>IF('group input'!C$44="None",0,IF(calculations!F69&gt;0,calculations!F69,0))</f>
        <v>0</v>
      </c>
      <c r="I287" s="135">
        <f>IF('group input'!C$44="None",0,IF(calculations!D69&gt;0,calculations!D69,0))</f>
        <v>0</v>
      </c>
      <c r="J287" s="186">
        <f>IF('group input'!C$44="None",0,IF(calculations!P69&gt;0,calculations!P69,0))</f>
        <v>0</v>
      </c>
      <c r="K287" s="280">
        <f>IF(AND(H287&gt;0,'group input'!C$44&lt;&gt;"None"),VLOOKUP('group input'!C$44,LTD_Rates_lookup,2,FALSE),0)</f>
        <v>0</v>
      </c>
      <c r="L287" s="188">
        <f>calculations!Q69</f>
        <v>0</v>
      </c>
      <c r="N287" s="71"/>
      <c r="O287" s="71"/>
      <c r="P287" s="71"/>
      <c r="Q287" s="71"/>
      <c r="R287" s="71"/>
      <c r="S287" s="71"/>
    </row>
    <row r="288" spans="2:19" x14ac:dyDescent="0.3">
      <c r="B288" s="140">
        <f>IF('group input'!C$44="None",0,IF(calculations!F20&gt;0,calculations!F20,0))</f>
        <v>0</v>
      </c>
      <c r="C288" s="135">
        <f>IF('group input'!C$44="None",0,IF(calculations!D20&gt;0,calculations!D20,0))</f>
        <v>0</v>
      </c>
      <c r="D288" s="186">
        <f>IF('group input'!C$44="None",0,IF(calculations!P20&gt;0,calculations!P20,0))</f>
        <v>0</v>
      </c>
      <c r="E288" s="187">
        <f>IF(AND(B288&gt;0,'group input'!C$44&lt;&gt;"None"),VLOOKUP('group input'!C$44,LTD_Rates_lookup,2,FALSE),0)</f>
        <v>0</v>
      </c>
      <c r="F288" s="188">
        <f>calculations!Q20</f>
        <v>0</v>
      </c>
      <c r="G288" s="133"/>
      <c r="H288" s="108">
        <f>IF('group input'!C$44="None",0,IF(calculations!F70&gt;0,calculations!F70,0))</f>
        <v>0</v>
      </c>
      <c r="I288" s="135">
        <f>IF('group input'!C$44="None",0,IF(calculations!D70&gt;0,calculations!D70,0))</f>
        <v>0</v>
      </c>
      <c r="J288" s="186">
        <f>IF('group input'!C$44="None",0,IF(calculations!P70&gt;0,calculations!P70,0))</f>
        <v>0</v>
      </c>
      <c r="K288" s="280">
        <f>IF(AND(H288&gt;0,'group input'!C$44&lt;&gt;"None"),VLOOKUP('group input'!C$44,LTD_Rates_lookup,2,FALSE),0)</f>
        <v>0</v>
      </c>
      <c r="L288" s="188">
        <f>calculations!Q70</f>
        <v>0</v>
      </c>
      <c r="N288" s="71"/>
      <c r="O288" s="71"/>
      <c r="P288" s="71"/>
      <c r="Q288" s="71"/>
      <c r="R288" s="71"/>
      <c r="S288" s="71"/>
    </row>
    <row r="289" spans="2:19" x14ac:dyDescent="0.3">
      <c r="B289" s="140">
        <f>IF('group input'!C$44="None",0,IF(calculations!F21&gt;0,calculations!F21,0))</f>
        <v>0</v>
      </c>
      <c r="C289" s="135">
        <f>IF('group input'!C$44="None",0,IF(calculations!D21&gt;0,calculations!D21,0))</f>
        <v>0</v>
      </c>
      <c r="D289" s="186">
        <f>IF('group input'!C$44="None",0,IF(calculations!P21&gt;0,calculations!P21,0))</f>
        <v>0</v>
      </c>
      <c r="E289" s="187">
        <f>IF(AND(B289&gt;0,'group input'!C$44&lt;&gt;"None"),VLOOKUP('group input'!C$44,LTD_Rates_lookup,2,FALSE),0)</f>
        <v>0</v>
      </c>
      <c r="F289" s="188">
        <f>calculations!Q21</f>
        <v>0</v>
      </c>
      <c r="G289" s="133"/>
      <c r="H289" s="108">
        <f>IF('group input'!C$44="None",0,IF(calculations!F71&gt;0,calculations!F71,0))</f>
        <v>0</v>
      </c>
      <c r="I289" s="135">
        <f>IF('group input'!C$44="None",0,IF(calculations!D71&gt;0,calculations!D71,0))</f>
        <v>0</v>
      </c>
      <c r="J289" s="186">
        <f>IF('group input'!C$44="None",0,IF(calculations!P71&gt;0,calculations!P71,0))</f>
        <v>0</v>
      </c>
      <c r="K289" s="280">
        <f>IF(AND(H289&gt;0,'group input'!C$44&lt;&gt;"None"),VLOOKUP('group input'!C$44,LTD_Rates_lookup,2,FALSE),0)</f>
        <v>0</v>
      </c>
      <c r="L289" s="188">
        <f>calculations!Q71</f>
        <v>0</v>
      </c>
      <c r="N289" s="71"/>
      <c r="O289" s="71"/>
      <c r="P289" s="71"/>
      <c r="Q289" s="71"/>
      <c r="R289" s="71"/>
      <c r="S289" s="71"/>
    </row>
    <row r="290" spans="2:19" x14ac:dyDescent="0.3">
      <c r="B290" s="140">
        <f>IF('group input'!C$44="None",0,IF(calculations!F22&gt;0,calculations!F22,0))</f>
        <v>0</v>
      </c>
      <c r="C290" s="135">
        <f>IF('group input'!C$44="None",0,IF(calculations!D22&gt;0,calculations!D22,0))</f>
        <v>0</v>
      </c>
      <c r="D290" s="186">
        <f>IF('group input'!C$44="None",0,IF(calculations!P22&gt;0,calculations!P22,0))</f>
        <v>0</v>
      </c>
      <c r="E290" s="187">
        <f>IF(AND(B290&gt;0,'group input'!C$44&lt;&gt;"None"),VLOOKUP('group input'!C$44,LTD_Rates_lookup,2,FALSE),0)</f>
        <v>0</v>
      </c>
      <c r="F290" s="188">
        <f>calculations!Q22</f>
        <v>0</v>
      </c>
      <c r="G290" s="133"/>
      <c r="H290" s="108">
        <f>IF('group input'!C$44="None",0,IF(calculations!F72&gt;0,calculations!F72,0))</f>
        <v>0</v>
      </c>
      <c r="I290" s="135">
        <f>IF('group input'!C$44="None",0,IF(calculations!D72&gt;0,calculations!D72,0))</f>
        <v>0</v>
      </c>
      <c r="J290" s="186">
        <f>IF('group input'!C$44="None",0,IF(calculations!P72&gt;0,calculations!P72,0))</f>
        <v>0</v>
      </c>
      <c r="K290" s="280">
        <f>IF(AND(H290&gt;0,'group input'!C$44&lt;&gt;"None"),VLOOKUP('group input'!C$44,LTD_Rates_lookup,2,FALSE),0)</f>
        <v>0</v>
      </c>
      <c r="L290" s="188">
        <f>calculations!Q72</f>
        <v>0</v>
      </c>
      <c r="N290" s="71"/>
      <c r="O290" s="71"/>
      <c r="P290" s="71"/>
      <c r="Q290" s="71"/>
      <c r="R290" s="71"/>
      <c r="S290" s="71"/>
    </row>
    <row r="291" spans="2:19" x14ac:dyDescent="0.3">
      <c r="B291" s="140">
        <f>IF('group input'!C$44="None",0,IF(calculations!F23&gt;0,calculations!F23,0))</f>
        <v>0</v>
      </c>
      <c r="C291" s="135">
        <f>IF('group input'!C$44="None",0,IF(calculations!D23&gt;0,calculations!D23,0))</f>
        <v>0</v>
      </c>
      <c r="D291" s="186">
        <f>IF('group input'!C$44="None",0,IF(calculations!P23&gt;0,calculations!P23,0))</f>
        <v>0</v>
      </c>
      <c r="E291" s="187">
        <f>IF(AND(B291&gt;0,'group input'!C$44&lt;&gt;"None"),VLOOKUP('group input'!C$44,LTD_Rates_lookup,2,FALSE),0)</f>
        <v>0</v>
      </c>
      <c r="F291" s="188">
        <f>calculations!Q23</f>
        <v>0</v>
      </c>
      <c r="G291" s="133"/>
      <c r="H291" s="108">
        <f>IF('group input'!C$44="None",0,IF(calculations!F73&gt;0,calculations!F73,0))</f>
        <v>0</v>
      </c>
      <c r="I291" s="135">
        <f>IF('group input'!C$44="None",0,IF(calculations!D73&gt;0,calculations!D73,0))</f>
        <v>0</v>
      </c>
      <c r="J291" s="186">
        <f>IF('group input'!C$44="None",0,IF(calculations!P73&gt;0,calculations!P73,0))</f>
        <v>0</v>
      </c>
      <c r="K291" s="280">
        <f>IF(AND(H291&gt;0,'group input'!C$44&lt;&gt;"None"),VLOOKUP('group input'!C$44,LTD_Rates_lookup,2,FALSE),0)</f>
        <v>0</v>
      </c>
      <c r="L291" s="188">
        <f>calculations!Q73</f>
        <v>0</v>
      </c>
      <c r="N291" s="71"/>
      <c r="O291" s="71"/>
      <c r="P291" s="71"/>
      <c r="Q291" s="71"/>
      <c r="R291" s="71"/>
      <c r="S291" s="71"/>
    </row>
    <row r="292" spans="2:19" x14ac:dyDescent="0.3">
      <c r="B292" s="140">
        <f>IF('group input'!C$44="None",0,IF(calculations!F24&gt;0,calculations!F24,0))</f>
        <v>0</v>
      </c>
      <c r="C292" s="135">
        <f>IF('group input'!C$44="None",0,IF(calculations!D24&gt;0,calculations!D24,0))</f>
        <v>0</v>
      </c>
      <c r="D292" s="186">
        <f>IF('group input'!C$44="None",0,IF(calculations!P24&gt;0,calculations!P24,0))</f>
        <v>0</v>
      </c>
      <c r="E292" s="187">
        <f>IF(AND(B292&gt;0,'group input'!C$44&lt;&gt;"None"),VLOOKUP('group input'!C$44,LTD_Rates_lookup,2,FALSE),0)</f>
        <v>0</v>
      </c>
      <c r="F292" s="188">
        <f>calculations!Q24</f>
        <v>0</v>
      </c>
      <c r="G292" s="133"/>
      <c r="H292" s="108">
        <f>IF('group input'!C$44="None",0,IF(calculations!F74&gt;0,calculations!F74,0))</f>
        <v>0</v>
      </c>
      <c r="I292" s="135">
        <f>IF('group input'!C$44="None",0,IF(calculations!D74&gt;0,calculations!D74,0))</f>
        <v>0</v>
      </c>
      <c r="J292" s="186">
        <f>IF('group input'!C$44="None",0,IF(calculations!P74&gt;0,calculations!P74,0))</f>
        <v>0</v>
      </c>
      <c r="K292" s="280">
        <f>IF(AND(H292&gt;0,'group input'!C$44&lt;&gt;"None"),VLOOKUP('group input'!C$44,LTD_Rates_lookup,2,FALSE),0)</f>
        <v>0</v>
      </c>
      <c r="L292" s="188">
        <f>calculations!Q74</f>
        <v>0</v>
      </c>
      <c r="N292" s="71"/>
      <c r="O292" s="71"/>
      <c r="P292" s="71"/>
      <c r="Q292" s="71"/>
      <c r="R292" s="71"/>
      <c r="S292" s="71"/>
    </row>
    <row r="293" spans="2:19" x14ac:dyDescent="0.3">
      <c r="B293" s="140">
        <f>IF('group input'!C$44="None",0,IF(calculations!F25&gt;0,calculations!F25,0))</f>
        <v>0</v>
      </c>
      <c r="C293" s="135">
        <f>IF('group input'!C$44="None",0,IF(calculations!D25&gt;0,calculations!D25,0))</f>
        <v>0</v>
      </c>
      <c r="D293" s="186">
        <f>IF('group input'!C$44="None",0,IF(calculations!P25&gt;0,calculations!P25,0))</f>
        <v>0</v>
      </c>
      <c r="E293" s="187">
        <f>IF(AND(B293&gt;0,'group input'!C$44&lt;&gt;"None"),VLOOKUP('group input'!C$44,LTD_Rates_lookup,2,FALSE),0)</f>
        <v>0</v>
      </c>
      <c r="F293" s="188">
        <f>calculations!Q25</f>
        <v>0</v>
      </c>
      <c r="G293" s="133"/>
      <c r="H293" s="108">
        <f>IF('group input'!C$44="None",0,IF(calculations!F75&gt;0,calculations!F75,0))</f>
        <v>0</v>
      </c>
      <c r="I293" s="135">
        <f>IF('group input'!C$44="None",0,IF(calculations!D75&gt;0,calculations!D75,0))</f>
        <v>0</v>
      </c>
      <c r="J293" s="186">
        <f>IF('group input'!C$44="None",0,IF(calculations!P75&gt;0,calculations!P75,0))</f>
        <v>0</v>
      </c>
      <c r="K293" s="280">
        <f>IF(AND(H293&gt;0,'group input'!C$44&lt;&gt;"None"),VLOOKUP('group input'!C$44,LTD_Rates_lookup,2,FALSE),0)</f>
        <v>0</v>
      </c>
      <c r="L293" s="188">
        <f>calculations!Q75</f>
        <v>0</v>
      </c>
      <c r="N293" s="71"/>
      <c r="O293" s="71"/>
      <c r="P293" s="71"/>
      <c r="Q293" s="71"/>
      <c r="R293" s="71"/>
      <c r="S293" s="71"/>
    </row>
    <row r="294" spans="2:19" x14ac:dyDescent="0.3">
      <c r="B294" s="140">
        <f>IF('group input'!C$44="None",0,IF(calculations!F26&gt;0,calculations!F26,0))</f>
        <v>0</v>
      </c>
      <c r="C294" s="135">
        <f>IF('group input'!C$44="None",0,IF(calculations!D26&gt;0,calculations!D26,0))</f>
        <v>0</v>
      </c>
      <c r="D294" s="186">
        <f>IF('group input'!C$44="None",0,IF(calculations!P26&gt;0,calculations!P26,0))</f>
        <v>0</v>
      </c>
      <c r="E294" s="187">
        <f>IF(AND(B294&gt;0,'group input'!C$44&lt;&gt;"None"),VLOOKUP('group input'!C$44,LTD_Rates_lookup,2,FALSE),0)</f>
        <v>0</v>
      </c>
      <c r="F294" s="188">
        <f>calculations!Q26</f>
        <v>0</v>
      </c>
      <c r="G294" s="133"/>
      <c r="H294" s="108">
        <f>IF('group input'!C$44="None",0,IF(calculations!F76&gt;0,calculations!F76,0))</f>
        <v>0</v>
      </c>
      <c r="I294" s="135">
        <f>IF('group input'!C$44="None",0,IF(calculations!D76&gt;0,calculations!D76,0))</f>
        <v>0</v>
      </c>
      <c r="J294" s="186">
        <f>IF('group input'!C$44="None",0,IF(calculations!P76&gt;0,calculations!P76,0))</f>
        <v>0</v>
      </c>
      <c r="K294" s="280">
        <f>IF(AND(H294&gt;0,'group input'!C$44&lt;&gt;"None"),VLOOKUP('group input'!C$44,LTD_Rates_lookup,2,FALSE),0)</f>
        <v>0</v>
      </c>
      <c r="L294" s="188">
        <f>calculations!Q76</f>
        <v>0</v>
      </c>
      <c r="N294" s="71"/>
      <c r="O294" s="71"/>
      <c r="P294" s="71"/>
      <c r="Q294" s="71"/>
      <c r="R294" s="71"/>
      <c r="S294" s="71"/>
    </row>
    <row r="295" spans="2:19" x14ac:dyDescent="0.3">
      <c r="B295" s="140">
        <f>IF('group input'!C$44="None",0,IF(calculations!F27&gt;0,calculations!F27,0))</f>
        <v>0</v>
      </c>
      <c r="C295" s="135">
        <f>IF('group input'!C$44="None",0,IF(calculations!D27&gt;0,calculations!D27,0))</f>
        <v>0</v>
      </c>
      <c r="D295" s="186">
        <f>IF('group input'!C$44="None",0,IF(calculations!P27&gt;0,calculations!P27,0))</f>
        <v>0</v>
      </c>
      <c r="E295" s="187">
        <f>IF(AND(B295&gt;0,'group input'!C$44&lt;&gt;"None"),VLOOKUP('group input'!C$44,LTD_Rates_lookup,2,FALSE),0)</f>
        <v>0</v>
      </c>
      <c r="F295" s="188">
        <f>calculations!Q27</f>
        <v>0</v>
      </c>
      <c r="G295" s="133"/>
      <c r="H295" s="108">
        <f>IF('group input'!C$44="None",0,IF(calculations!F77&gt;0,calculations!F77,0))</f>
        <v>0</v>
      </c>
      <c r="I295" s="135">
        <f>IF('group input'!C$44="None",0,IF(calculations!D77&gt;0,calculations!D77,0))</f>
        <v>0</v>
      </c>
      <c r="J295" s="186">
        <f>IF('group input'!C$44="None",0,IF(calculations!P77&gt;0,calculations!P77,0))</f>
        <v>0</v>
      </c>
      <c r="K295" s="280">
        <f>IF(AND(H295&gt;0,'group input'!C$44&lt;&gt;"None"),VLOOKUP('group input'!C$44,LTD_Rates_lookup,2,FALSE),0)</f>
        <v>0</v>
      </c>
      <c r="L295" s="188">
        <f>calculations!Q77</f>
        <v>0</v>
      </c>
      <c r="N295" s="71"/>
      <c r="O295" s="71"/>
      <c r="P295" s="71"/>
      <c r="Q295" s="71"/>
      <c r="R295" s="71"/>
      <c r="S295" s="71"/>
    </row>
    <row r="296" spans="2:19" x14ac:dyDescent="0.3">
      <c r="B296" s="140">
        <f>IF('group input'!C$44="None",0,IF(calculations!F28&gt;0,calculations!F28,0))</f>
        <v>0</v>
      </c>
      <c r="C296" s="135">
        <f>IF('group input'!C$44="None",0,IF(calculations!D28&gt;0,calculations!D28,0))</f>
        <v>0</v>
      </c>
      <c r="D296" s="186">
        <f>IF('group input'!C$44="None",0,IF(calculations!P28&gt;0,calculations!P28,0))</f>
        <v>0</v>
      </c>
      <c r="E296" s="187">
        <f>IF(AND(B296&gt;0,'group input'!C$44&lt;&gt;"None"),VLOOKUP('group input'!C$44,LTD_Rates_lookup,2,FALSE),0)</f>
        <v>0</v>
      </c>
      <c r="F296" s="188">
        <f>calculations!Q28</f>
        <v>0</v>
      </c>
      <c r="G296" s="324"/>
      <c r="H296" s="140">
        <f>IF('group input'!C$44="None",0,IF(calculations!F78&gt;0,calculations!F78,0))</f>
        <v>0</v>
      </c>
      <c r="I296" s="135">
        <f>IF('group input'!C$44="None",0,IF(calculations!D78&gt;0,calculations!D78,0))</f>
        <v>0</v>
      </c>
      <c r="J296" s="186">
        <f>IF('group input'!C$44="None",0,IF(calculations!P78&gt;0,calculations!P78,0))</f>
        <v>0</v>
      </c>
      <c r="K296" s="280">
        <f>IF(AND(H296&gt;0,'group input'!C$44&lt;&gt;"None"),VLOOKUP('group input'!C$44,LTD_Rates_lookup,2,FALSE),0)</f>
        <v>0</v>
      </c>
      <c r="L296" s="188">
        <f>calculations!Q78</f>
        <v>0</v>
      </c>
      <c r="N296" s="71"/>
      <c r="O296" s="71"/>
      <c r="P296" s="71"/>
      <c r="Q296" s="71"/>
      <c r="R296" s="71"/>
      <c r="S296" s="71"/>
    </row>
    <row r="297" spans="2:19" x14ac:dyDescent="0.3">
      <c r="B297" s="140">
        <f>IF('group input'!C$44="None",0,IF(calculations!F29&gt;0,calculations!F29,0))</f>
        <v>0</v>
      </c>
      <c r="C297" s="135">
        <f>IF('group input'!C$44="None",0,IF(calculations!D29&gt;0,calculations!D29,0))</f>
        <v>0</v>
      </c>
      <c r="D297" s="186">
        <f>IF('group input'!C$44="None",0,IF(calculations!P29&gt;0,calculations!P29,0))</f>
        <v>0</v>
      </c>
      <c r="E297" s="187">
        <f>IF(AND(B297&gt;0,'group input'!C$44&lt;&gt;"None"),VLOOKUP('group input'!C$44,LTD_Rates_lookup,2,FALSE),0)</f>
        <v>0</v>
      </c>
      <c r="F297" s="188">
        <f>calculations!Q29</f>
        <v>0</v>
      </c>
      <c r="G297" s="324"/>
      <c r="H297" s="140">
        <f>IF('group input'!C$44="None",0,IF(calculations!F79&gt;0,calculations!F79,0))</f>
        <v>0</v>
      </c>
      <c r="I297" s="135">
        <f>IF('group input'!C$44="None",0,IF(calculations!D79&gt;0,calculations!D79,0))</f>
        <v>0</v>
      </c>
      <c r="J297" s="186">
        <f>IF('group input'!C$44="None",0,IF(calculations!P79&gt;0,calculations!P79,0))</f>
        <v>0</v>
      </c>
      <c r="K297" s="280">
        <f>IF(AND(H297&gt;0,'group input'!C$44&lt;&gt;"None"),VLOOKUP('group input'!C$44,LTD_Rates_lookup,2,FALSE),0)</f>
        <v>0</v>
      </c>
      <c r="L297" s="188">
        <f>calculations!Q79</f>
        <v>0</v>
      </c>
      <c r="N297" s="71"/>
      <c r="O297" s="71"/>
      <c r="P297" s="71"/>
      <c r="Q297" s="71"/>
      <c r="R297" s="71"/>
      <c r="S297" s="71"/>
    </row>
    <row r="298" spans="2:19" x14ac:dyDescent="0.3">
      <c r="B298" s="140">
        <f>IF('group input'!C$44="None",0,IF(calculations!F30&gt;0,calculations!F30,0))</f>
        <v>0</v>
      </c>
      <c r="C298" s="135">
        <f>IF('group input'!C$44="None",0,IF(calculations!D30&gt;0,calculations!D30,0))</f>
        <v>0</v>
      </c>
      <c r="D298" s="186">
        <f>IF('group input'!C$44="None",0,IF(calculations!P30&gt;0,calculations!P30,0))</f>
        <v>0</v>
      </c>
      <c r="E298" s="187">
        <f>IF(AND(B298&gt;0,'group input'!C$44&lt;&gt;"None"),VLOOKUP('group input'!C$44,LTD_Rates_lookup,2,FALSE),0)</f>
        <v>0</v>
      </c>
      <c r="F298" s="188">
        <f>calculations!Q30</f>
        <v>0</v>
      </c>
      <c r="G298" s="324"/>
      <c r="H298" s="140">
        <f>IF('group input'!C$44="None",0,IF(calculations!F80&gt;0,calculations!F80,0))</f>
        <v>0</v>
      </c>
      <c r="I298" s="135">
        <f>IF('group input'!C$44="None",0,IF(calculations!D80&gt;0,calculations!D80,0))</f>
        <v>0</v>
      </c>
      <c r="J298" s="186">
        <f>IF('group input'!C$44="None",0,IF(calculations!P80&gt;0,calculations!P80,0))</f>
        <v>0</v>
      </c>
      <c r="K298" s="280">
        <f>IF(AND(H298&gt;0,'group input'!C$44&lt;&gt;"None"),VLOOKUP('group input'!C$44,LTD_Rates_lookup,2,FALSE),0)</f>
        <v>0</v>
      </c>
      <c r="L298" s="188">
        <f>calculations!Q80</f>
        <v>0</v>
      </c>
      <c r="N298" s="71"/>
      <c r="O298" s="71"/>
      <c r="P298" s="71"/>
      <c r="Q298" s="71"/>
      <c r="R298" s="71"/>
      <c r="S298" s="71"/>
    </row>
    <row r="299" spans="2:19" x14ac:dyDescent="0.3">
      <c r="B299" s="140">
        <f>IF('group input'!C$44="None",0,IF(calculations!F31&gt;0,calculations!F31,0))</f>
        <v>0</v>
      </c>
      <c r="C299" s="135">
        <f>IF('group input'!C$44="None",0,IF(calculations!D31&gt;0,calculations!D31,0))</f>
        <v>0</v>
      </c>
      <c r="D299" s="186">
        <f>IF('group input'!C$44="None",0,IF(calculations!P31&gt;0,calculations!P31,0))</f>
        <v>0</v>
      </c>
      <c r="E299" s="187">
        <f>IF(AND(B299&gt;0,'group input'!C$44&lt;&gt;"None"),VLOOKUP('group input'!C$44,LTD_Rates_lookup,2,FALSE),0)</f>
        <v>0</v>
      </c>
      <c r="F299" s="188">
        <f>calculations!Q31</f>
        <v>0</v>
      </c>
      <c r="G299" s="324"/>
      <c r="H299" s="140">
        <f>IF('group input'!C$44="None",0,IF(calculations!F81&gt;0,calculations!F81,0))</f>
        <v>0</v>
      </c>
      <c r="I299" s="135">
        <f>IF('group input'!C$44="None",0,IF(calculations!D81&gt;0,calculations!D81,0))</f>
        <v>0</v>
      </c>
      <c r="J299" s="186">
        <f>IF('group input'!C$44="None",0,IF(calculations!P81&gt;0,calculations!P81,0))</f>
        <v>0</v>
      </c>
      <c r="K299" s="280">
        <f>IF(AND(H299&gt;0,'group input'!C$44&lt;&gt;"None"),VLOOKUP('group input'!C$44,LTD_Rates_lookup,2,FALSE),0)</f>
        <v>0</v>
      </c>
      <c r="L299" s="188">
        <f>calculations!Q81</f>
        <v>0</v>
      </c>
      <c r="N299" s="71"/>
      <c r="O299" s="71"/>
      <c r="P299" s="71"/>
      <c r="Q299" s="71"/>
      <c r="R299" s="71"/>
      <c r="S299" s="71"/>
    </row>
    <row r="300" spans="2:19" x14ac:dyDescent="0.3">
      <c r="B300" s="140">
        <f>IF('group input'!C$44="None",0,IF(calculations!F32&gt;0,calculations!F32,0))</f>
        <v>0</v>
      </c>
      <c r="C300" s="135">
        <f>IF('group input'!C$44="None",0,IF(calculations!D32&gt;0,calculations!D32,0))</f>
        <v>0</v>
      </c>
      <c r="D300" s="186">
        <f>IF('group input'!C$44="None",0,IF(calculations!P32&gt;0,calculations!P32,0))</f>
        <v>0</v>
      </c>
      <c r="E300" s="187">
        <f>IF(AND(B300&gt;0,'group input'!C$44&lt;&gt;"None"),VLOOKUP('group input'!C$44,LTD_Rates_lookup,2,FALSE),0)</f>
        <v>0</v>
      </c>
      <c r="F300" s="188">
        <f>calculations!Q32</f>
        <v>0</v>
      </c>
      <c r="G300" s="324"/>
      <c r="H300" s="140">
        <f>IF('group input'!C$44="None",0,IF(calculations!F82&gt;0,calculations!F82,0))</f>
        <v>0</v>
      </c>
      <c r="I300" s="135">
        <f>IF('group input'!C$44="None",0,IF(calculations!D82&gt;0,calculations!D82,0))</f>
        <v>0</v>
      </c>
      <c r="J300" s="186">
        <f>IF('group input'!C$44="None",0,IF(calculations!P82&gt;0,calculations!P82,0))</f>
        <v>0</v>
      </c>
      <c r="K300" s="280">
        <f>IF(AND(H300&gt;0,'group input'!C$44&lt;&gt;"None"),VLOOKUP('group input'!C$44,LTD_Rates_lookup,2,FALSE),0)</f>
        <v>0</v>
      </c>
      <c r="L300" s="188">
        <f>calculations!Q82</f>
        <v>0</v>
      </c>
      <c r="N300" s="71"/>
      <c r="O300" s="71"/>
      <c r="P300" s="71"/>
      <c r="Q300" s="71"/>
      <c r="R300" s="71"/>
      <c r="S300" s="71"/>
    </row>
    <row r="301" spans="2:19" x14ac:dyDescent="0.3">
      <c r="B301" s="140">
        <f>IF('group input'!C$44="None",0,IF(calculations!F33&gt;0,calculations!F33,0))</f>
        <v>0</v>
      </c>
      <c r="C301" s="135">
        <f>IF('group input'!C$44="None",0,IF(calculations!D33&gt;0,calculations!D33,0))</f>
        <v>0</v>
      </c>
      <c r="D301" s="186">
        <f>IF('group input'!C$44="None",0,IF(calculations!P33&gt;0,calculations!P33,0))</f>
        <v>0</v>
      </c>
      <c r="E301" s="187">
        <f>IF(AND(B301&gt;0,'group input'!C$44&lt;&gt;"None"),VLOOKUP('group input'!C$44,LTD_Rates_lookup,2,FALSE),0)</f>
        <v>0</v>
      </c>
      <c r="F301" s="188">
        <f>calculations!Q33</f>
        <v>0</v>
      </c>
      <c r="G301" s="324"/>
      <c r="H301" s="140">
        <f>IF('group input'!C$44="None",0,IF(calculations!F83&gt;0,calculations!F83,0))</f>
        <v>0</v>
      </c>
      <c r="I301" s="135">
        <f>IF('group input'!C$44="None",0,IF(calculations!D83&gt;0,calculations!D83,0))</f>
        <v>0</v>
      </c>
      <c r="J301" s="186">
        <f>IF('group input'!C$44="None",0,IF(calculations!P83&gt;0,calculations!P83,0))</f>
        <v>0</v>
      </c>
      <c r="K301" s="280">
        <f>IF(AND(H301&gt;0,'group input'!C$44&lt;&gt;"None"),VLOOKUP('group input'!C$44,LTD_Rates_lookup,2,FALSE),0)</f>
        <v>0</v>
      </c>
      <c r="L301" s="188">
        <f>calculations!Q83</f>
        <v>0</v>
      </c>
      <c r="N301" s="71"/>
      <c r="O301" s="71"/>
      <c r="P301" s="71"/>
      <c r="Q301" s="71"/>
      <c r="R301" s="71"/>
      <c r="S301" s="71"/>
    </row>
    <row r="302" spans="2:19" x14ac:dyDescent="0.3">
      <c r="B302" s="140">
        <f>IF('group input'!C$44="None",0,IF(calculations!F34&gt;0,calculations!F34,0))</f>
        <v>0</v>
      </c>
      <c r="C302" s="135">
        <f>IF('group input'!C$44="None",0,IF(calculations!D34&gt;0,calculations!D34,0))</f>
        <v>0</v>
      </c>
      <c r="D302" s="186">
        <f>IF('group input'!C$44="None",0,IF(calculations!P34&gt;0,calculations!P34,0))</f>
        <v>0</v>
      </c>
      <c r="E302" s="187">
        <f>IF(AND(B302&gt;0,'group input'!C$44&lt;&gt;"None"),VLOOKUP('group input'!C$44,LTD_Rates_lookup,2,FALSE),0)</f>
        <v>0</v>
      </c>
      <c r="F302" s="188">
        <f>calculations!Q34</f>
        <v>0</v>
      </c>
      <c r="G302" s="324"/>
      <c r="H302" s="140">
        <f>IF('group input'!C$44="None",0,IF(calculations!F84&gt;0,calculations!F84,0))</f>
        <v>0</v>
      </c>
      <c r="I302" s="135">
        <f>IF('group input'!C$44="None",0,IF(calculations!D84&gt;0,calculations!D84,0))</f>
        <v>0</v>
      </c>
      <c r="J302" s="186">
        <f>IF('group input'!C$44="None",0,IF(calculations!P84&gt;0,calculations!P84,0))</f>
        <v>0</v>
      </c>
      <c r="K302" s="280">
        <f>IF(AND(H302&gt;0,'group input'!C$44&lt;&gt;"None"),VLOOKUP('group input'!C$44,LTD_Rates_lookup,2,FALSE),0)</f>
        <v>0</v>
      </c>
      <c r="L302" s="188">
        <f>calculations!Q84</f>
        <v>0</v>
      </c>
      <c r="N302" s="71"/>
      <c r="O302" s="71"/>
      <c r="P302" s="71"/>
      <c r="Q302" s="71"/>
      <c r="R302" s="71"/>
      <c r="S302" s="71"/>
    </row>
    <row r="303" spans="2:19" x14ac:dyDescent="0.3">
      <c r="B303" s="140">
        <f>IF('group input'!C$44="None",0,IF(calculations!F35&gt;0,calculations!F35,0))</f>
        <v>0</v>
      </c>
      <c r="C303" s="135">
        <f>IF('group input'!C$44="None",0,IF(calculations!D35&gt;0,calculations!D35,0))</f>
        <v>0</v>
      </c>
      <c r="D303" s="186">
        <f>IF('group input'!C$44="None",0,IF(calculations!P35&gt;0,calculations!P35,0))</f>
        <v>0</v>
      </c>
      <c r="E303" s="187">
        <f>IF(AND(B303&gt;0,'group input'!C$44&lt;&gt;"None"),VLOOKUP('group input'!C$44,LTD_Rates_lookup,2,FALSE),0)</f>
        <v>0</v>
      </c>
      <c r="F303" s="188">
        <f>calculations!Q35</f>
        <v>0</v>
      </c>
      <c r="G303" s="324"/>
      <c r="H303" s="140">
        <f>IF('group input'!C$44="None",0,IF(calculations!F85&gt;0,calculations!F85,0))</f>
        <v>0</v>
      </c>
      <c r="I303" s="135">
        <f>IF('group input'!C$44="None",0,IF(calculations!D85&gt;0,calculations!D85,0))</f>
        <v>0</v>
      </c>
      <c r="J303" s="186">
        <f>IF('group input'!C$44="None",0,IF(calculations!P85&gt;0,calculations!P85,0))</f>
        <v>0</v>
      </c>
      <c r="K303" s="280">
        <f>IF(AND(H303&gt;0,'group input'!C$44&lt;&gt;"None"),VLOOKUP('group input'!C$44,LTD_Rates_lookup,2,FALSE),0)</f>
        <v>0</v>
      </c>
      <c r="L303" s="188">
        <f>calculations!Q85</f>
        <v>0</v>
      </c>
      <c r="N303" s="71"/>
      <c r="O303" s="71"/>
      <c r="P303" s="71"/>
      <c r="Q303" s="71"/>
      <c r="R303" s="71"/>
      <c r="S303" s="71"/>
    </row>
    <row r="304" spans="2:19" x14ac:dyDescent="0.3">
      <c r="B304" s="140">
        <f>IF('group input'!C$44="None",0,IF(calculations!F36&gt;0,calculations!F36,0))</f>
        <v>0</v>
      </c>
      <c r="C304" s="135">
        <f>IF('group input'!C$44="None",0,IF(calculations!D36&gt;0,calculations!D36,0))</f>
        <v>0</v>
      </c>
      <c r="D304" s="186">
        <f>IF('group input'!C$44="None",0,IF(calculations!P36&gt;0,calculations!P36,0))</f>
        <v>0</v>
      </c>
      <c r="E304" s="187">
        <f>IF(AND(B304&gt;0,'group input'!C$44&lt;&gt;"None"),VLOOKUP('group input'!C$44,LTD_Rates_lookup,2,FALSE),0)</f>
        <v>0</v>
      </c>
      <c r="F304" s="188">
        <f>calculations!Q36</f>
        <v>0</v>
      </c>
      <c r="G304" s="324"/>
      <c r="H304" s="140">
        <f>IF('group input'!C$44="None",0,IF(calculations!F86&gt;0,calculations!F86,0))</f>
        <v>0</v>
      </c>
      <c r="I304" s="135">
        <f>IF('group input'!C$44="None",0,IF(calculations!D86&gt;0,calculations!D86,0))</f>
        <v>0</v>
      </c>
      <c r="J304" s="186">
        <f>IF('group input'!C$44="None",0,IF(calculations!P86&gt;0,calculations!P86,0))</f>
        <v>0</v>
      </c>
      <c r="K304" s="280">
        <f>IF(AND(H304&gt;0,'group input'!C$44&lt;&gt;"None"),VLOOKUP('group input'!C$44,LTD_Rates_lookup,2,FALSE),0)</f>
        <v>0</v>
      </c>
      <c r="L304" s="188">
        <f>calculations!Q86</f>
        <v>0</v>
      </c>
      <c r="N304" s="71"/>
      <c r="O304" s="71"/>
      <c r="P304" s="71"/>
      <c r="Q304" s="71"/>
      <c r="R304" s="71"/>
      <c r="S304" s="71"/>
    </row>
    <row r="305" spans="2:19" x14ac:dyDescent="0.3">
      <c r="B305" s="140">
        <f>IF('group input'!C$44="None",0,IF(calculations!F37&gt;0,calculations!F37,0))</f>
        <v>0</v>
      </c>
      <c r="C305" s="135">
        <f>IF('group input'!C$44="None",0,IF(calculations!D37&gt;0,calculations!D37,0))</f>
        <v>0</v>
      </c>
      <c r="D305" s="186">
        <f>IF('group input'!C$44="None",0,IF(calculations!P37&gt;0,calculations!P37,0))</f>
        <v>0</v>
      </c>
      <c r="E305" s="187">
        <f>IF(AND(B305&gt;0,'group input'!C$44&lt;&gt;"None"),VLOOKUP('group input'!C$44,LTD_Rates_lookup,2,FALSE),0)</f>
        <v>0</v>
      </c>
      <c r="F305" s="188">
        <f>calculations!Q37</f>
        <v>0</v>
      </c>
      <c r="G305" s="324"/>
      <c r="H305" s="140">
        <f>IF('group input'!C$44="None",0,IF(calculations!F87&gt;0,calculations!F87,0))</f>
        <v>0</v>
      </c>
      <c r="I305" s="135">
        <f>IF('group input'!C$44="None",0,IF(calculations!D87&gt;0,calculations!D87,0))</f>
        <v>0</v>
      </c>
      <c r="J305" s="186">
        <f>IF('group input'!C$44="None",0,IF(calculations!P87&gt;0,calculations!P87,0))</f>
        <v>0</v>
      </c>
      <c r="K305" s="280">
        <f>IF(AND(H305&gt;0,'group input'!C$44&lt;&gt;"None"),VLOOKUP('group input'!C$44,LTD_Rates_lookup,2,FALSE),0)</f>
        <v>0</v>
      </c>
      <c r="L305" s="188">
        <f>calculations!Q87</f>
        <v>0</v>
      </c>
      <c r="N305" s="71"/>
      <c r="O305" s="71"/>
      <c r="P305" s="71"/>
      <c r="Q305" s="71"/>
      <c r="R305" s="71"/>
      <c r="S305" s="71"/>
    </row>
    <row r="306" spans="2:19" x14ac:dyDescent="0.3">
      <c r="B306" s="140">
        <f>IF('group input'!C$44="None",0,IF(calculations!F38&gt;0,calculations!F38,0))</f>
        <v>0</v>
      </c>
      <c r="C306" s="135">
        <f>IF('group input'!C$44="None",0,IF(calculations!D38&gt;0,calculations!D38,0))</f>
        <v>0</v>
      </c>
      <c r="D306" s="186">
        <f>IF('group input'!C$44="None",0,IF(calculations!P38&gt;0,calculations!P38,0))</f>
        <v>0</v>
      </c>
      <c r="E306" s="187">
        <f>IF(AND(B306&gt;0,'group input'!C$44&lt;&gt;"None"),VLOOKUP('group input'!C$44,LTD_Rates_lookup,2,FALSE),0)</f>
        <v>0</v>
      </c>
      <c r="F306" s="188">
        <f>calculations!Q38</f>
        <v>0</v>
      </c>
      <c r="G306" s="324"/>
      <c r="H306" s="140">
        <f>IF('group input'!C$44="None",0,IF(calculations!F88&gt;0,calculations!F88,0))</f>
        <v>0</v>
      </c>
      <c r="I306" s="135">
        <f>IF('group input'!C$44="None",0,IF(calculations!D88&gt;0,calculations!D88,0))</f>
        <v>0</v>
      </c>
      <c r="J306" s="186">
        <f>IF('group input'!C$44="None",0,IF(calculations!P88&gt;0,calculations!P88,0))</f>
        <v>0</v>
      </c>
      <c r="K306" s="280">
        <f>IF(AND(H306&gt;0,'group input'!C$44&lt;&gt;"None"),VLOOKUP('group input'!C$44,LTD_Rates_lookup,2,FALSE),0)</f>
        <v>0</v>
      </c>
      <c r="L306" s="188">
        <f>calculations!Q88</f>
        <v>0</v>
      </c>
      <c r="N306" s="71"/>
      <c r="O306" s="71"/>
      <c r="P306" s="71"/>
      <c r="Q306" s="71"/>
      <c r="R306" s="71"/>
      <c r="S306" s="71"/>
    </row>
    <row r="307" spans="2:19" x14ac:dyDescent="0.3">
      <c r="B307" s="140">
        <f>IF('group input'!C$44="None",0,IF(calculations!F39&gt;0,calculations!F39,0))</f>
        <v>0</v>
      </c>
      <c r="C307" s="135">
        <f>IF('group input'!C$44="None",0,IF(calculations!D39&gt;0,calculations!D39,0))</f>
        <v>0</v>
      </c>
      <c r="D307" s="186">
        <f>IF('group input'!C$44="None",0,IF(calculations!P39&gt;0,calculations!P39,0))</f>
        <v>0</v>
      </c>
      <c r="E307" s="187">
        <f>IF(AND(B307&gt;0,'group input'!C$44&lt;&gt;"None"),VLOOKUP('group input'!C$44,LTD_Rates_lookup,2,FALSE),0)</f>
        <v>0</v>
      </c>
      <c r="F307" s="188">
        <f>calculations!Q39</f>
        <v>0</v>
      </c>
      <c r="G307" s="324"/>
      <c r="H307" s="140">
        <f>IF('group input'!C$44="None",0,IF(calculations!F89&gt;0,calculations!F89,0))</f>
        <v>0</v>
      </c>
      <c r="I307" s="135">
        <f>IF('group input'!C$44="None",0,IF(calculations!D89&gt;0,calculations!D89,0))</f>
        <v>0</v>
      </c>
      <c r="J307" s="186">
        <f>IF('group input'!C$44="None",0,IF(calculations!P89&gt;0,calculations!P89,0))</f>
        <v>0</v>
      </c>
      <c r="K307" s="280">
        <f>IF(AND(H307&gt;0,'group input'!C$44&lt;&gt;"None"),VLOOKUP('group input'!C$44,LTD_Rates_lookup,2,FALSE),0)</f>
        <v>0</v>
      </c>
      <c r="L307" s="188">
        <f>calculations!Q89</f>
        <v>0</v>
      </c>
      <c r="N307" s="71"/>
      <c r="O307" s="71"/>
      <c r="P307" s="71"/>
      <c r="Q307" s="71"/>
      <c r="R307" s="71"/>
      <c r="S307" s="71"/>
    </row>
    <row r="308" spans="2:19" x14ac:dyDescent="0.3">
      <c r="B308" s="140">
        <f>IF('group input'!C$44="None",0,IF(calculations!F40&gt;0,calculations!F40,0))</f>
        <v>0</v>
      </c>
      <c r="C308" s="135">
        <f>IF('group input'!C$44="None",0,IF(calculations!D40&gt;0,calculations!D40,0))</f>
        <v>0</v>
      </c>
      <c r="D308" s="186">
        <f>IF('group input'!C$44="None",0,IF(calculations!P40&gt;0,calculations!P40,0))</f>
        <v>0</v>
      </c>
      <c r="E308" s="187">
        <f>IF(AND(B308&gt;0,'group input'!C$44&lt;&gt;"None"),VLOOKUP('group input'!C$44,LTD_Rates_lookup,2,FALSE),0)</f>
        <v>0</v>
      </c>
      <c r="F308" s="188">
        <f>calculations!Q40</f>
        <v>0</v>
      </c>
      <c r="G308" s="324"/>
      <c r="H308" s="140">
        <f>IF('group input'!C$44="None",0,IF(calculations!F90&gt;0,calculations!F90,0))</f>
        <v>0</v>
      </c>
      <c r="I308" s="135">
        <f>IF('group input'!C$44="None",0,IF(calculations!D90&gt;0,calculations!D90,0))</f>
        <v>0</v>
      </c>
      <c r="J308" s="186">
        <f>IF('group input'!C$44="None",0,IF(calculations!P90&gt;0,calculations!P90,0))</f>
        <v>0</v>
      </c>
      <c r="K308" s="280">
        <f>IF(AND(H308&gt;0,'group input'!C$44&lt;&gt;"None"),VLOOKUP('group input'!C$44,LTD_Rates_lookup,2,FALSE),0)</f>
        <v>0</v>
      </c>
      <c r="L308" s="188">
        <f>calculations!Q90</f>
        <v>0</v>
      </c>
      <c r="N308" s="71"/>
      <c r="O308" s="71"/>
      <c r="P308" s="71"/>
      <c r="Q308" s="71"/>
      <c r="R308" s="71"/>
      <c r="S308" s="71"/>
    </row>
    <row r="309" spans="2:19" x14ac:dyDescent="0.3">
      <c r="B309" s="140">
        <f>IF('group input'!C$44="None",0,IF(calculations!F41&gt;0,calculations!F41,0))</f>
        <v>0</v>
      </c>
      <c r="C309" s="135">
        <f>IF('group input'!C$44="None",0,IF(calculations!D41&gt;0,calculations!D41,0))</f>
        <v>0</v>
      </c>
      <c r="D309" s="186">
        <f>IF('group input'!C$44="None",0,IF(calculations!P41&gt;0,calculations!P41,0))</f>
        <v>0</v>
      </c>
      <c r="E309" s="187">
        <f>IF(AND(B309&gt;0,'group input'!C$44&lt;&gt;"None"),VLOOKUP('group input'!C$44,LTD_Rates_lookup,2,FALSE),0)</f>
        <v>0</v>
      </c>
      <c r="F309" s="188">
        <f>calculations!Q41</f>
        <v>0</v>
      </c>
      <c r="G309" s="324"/>
      <c r="H309" s="140">
        <f>IF('group input'!C$44="None",0,IF(calculations!F91&gt;0,calculations!F91,0))</f>
        <v>0</v>
      </c>
      <c r="I309" s="135">
        <f>IF('group input'!C$44="None",0,IF(calculations!D91&gt;0,calculations!D91,0))</f>
        <v>0</v>
      </c>
      <c r="J309" s="186">
        <f>IF('group input'!C$44="None",0,IF(calculations!P91&gt;0,calculations!P91,0))</f>
        <v>0</v>
      </c>
      <c r="K309" s="280">
        <f>IF(AND(H309&gt;0,'group input'!C$44&lt;&gt;"None"),VLOOKUP('group input'!C$44,LTD_Rates_lookup,2,FALSE),0)</f>
        <v>0</v>
      </c>
      <c r="L309" s="188">
        <f>calculations!Q91</f>
        <v>0</v>
      </c>
      <c r="N309" s="71"/>
      <c r="O309" s="71"/>
      <c r="P309" s="71"/>
      <c r="Q309" s="71"/>
      <c r="R309" s="71"/>
      <c r="S309" s="71"/>
    </row>
    <row r="310" spans="2:19" x14ac:dyDescent="0.3">
      <c r="B310" s="140">
        <f>IF('group input'!C$44="None",0,IF(calculations!F42&gt;0,calculations!F42,0))</f>
        <v>0</v>
      </c>
      <c r="C310" s="135">
        <f>IF('group input'!C$44="None",0,IF(calculations!D42&gt;0,calculations!D42,0))</f>
        <v>0</v>
      </c>
      <c r="D310" s="186">
        <f>IF('group input'!C$44="None",0,IF(calculations!P42&gt;0,calculations!P42,0))</f>
        <v>0</v>
      </c>
      <c r="E310" s="187">
        <f>IF(AND(B310&gt;0,'group input'!C$44&lt;&gt;"None"),VLOOKUP('group input'!C$44,LTD_Rates_lookup,2,FALSE),0)</f>
        <v>0</v>
      </c>
      <c r="F310" s="188">
        <f>calculations!Q42</f>
        <v>0</v>
      </c>
      <c r="G310" s="324"/>
      <c r="H310" s="140">
        <f>IF('group input'!C$44="None",0,IF(calculations!F92&gt;0,calculations!F92,0))</f>
        <v>0</v>
      </c>
      <c r="I310" s="135">
        <f>IF('group input'!C$44="None",0,IF(calculations!D92&gt;0,calculations!D92,0))</f>
        <v>0</v>
      </c>
      <c r="J310" s="186">
        <f>IF('group input'!C$44="None",0,IF(calculations!P92&gt;0,calculations!P92,0))</f>
        <v>0</v>
      </c>
      <c r="K310" s="280">
        <f>IF(AND(H310&gt;0,'group input'!C$44&lt;&gt;"None"),VLOOKUP('group input'!C$44,LTD_Rates_lookup,2,FALSE),0)</f>
        <v>0</v>
      </c>
      <c r="L310" s="188">
        <f>calculations!Q92</f>
        <v>0</v>
      </c>
      <c r="N310" s="71"/>
      <c r="O310" s="71"/>
      <c r="P310" s="71"/>
      <c r="Q310" s="71"/>
      <c r="R310" s="71"/>
      <c r="S310" s="71"/>
    </row>
    <row r="311" spans="2:19" x14ac:dyDescent="0.3">
      <c r="B311" s="140">
        <f>IF('group input'!C$44="None",0,IF(calculations!F43&gt;0,calculations!F43,0))</f>
        <v>0</v>
      </c>
      <c r="C311" s="135">
        <f>IF('group input'!C$44="None",0,IF(calculations!D43&gt;0,calculations!D43,0))</f>
        <v>0</v>
      </c>
      <c r="D311" s="186">
        <f>IF('group input'!C$44="None",0,IF(calculations!P43&gt;0,calculations!P43,0))</f>
        <v>0</v>
      </c>
      <c r="E311" s="187">
        <f>IF(AND(B311&gt;0,'group input'!C$44&lt;&gt;"None"),VLOOKUP('group input'!C$44,LTD_Rates_lookup,2,FALSE),0)</f>
        <v>0</v>
      </c>
      <c r="F311" s="188">
        <f>calculations!Q43</f>
        <v>0</v>
      </c>
      <c r="G311" s="324"/>
      <c r="H311" s="140">
        <f>IF('group input'!C$44="None",0,IF(calculations!F93&gt;0,calculations!F93,0))</f>
        <v>0</v>
      </c>
      <c r="I311" s="135">
        <f>IF('group input'!C$44="None",0,IF(calculations!D93&gt;0,calculations!D93,0))</f>
        <v>0</v>
      </c>
      <c r="J311" s="186">
        <f>IF('group input'!C$44="None",0,IF(calculations!P93&gt;0,calculations!P93,0))</f>
        <v>0</v>
      </c>
      <c r="K311" s="280">
        <f>IF(AND(H311&gt;0,'group input'!C$44&lt;&gt;"None"),VLOOKUP('group input'!C$44,LTD_Rates_lookup,2,FALSE),0)</f>
        <v>0</v>
      </c>
      <c r="L311" s="188">
        <f>calculations!Q93</f>
        <v>0</v>
      </c>
      <c r="N311" s="71"/>
      <c r="O311" s="71"/>
      <c r="P311" s="71"/>
      <c r="Q311" s="71"/>
      <c r="R311" s="71"/>
      <c r="S311" s="71"/>
    </row>
    <row r="312" spans="2:19" x14ac:dyDescent="0.3">
      <c r="B312" s="140">
        <f>IF('group input'!C$44="None",0,IF(calculations!F44&gt;0,calculations!F44,0))</f>
        <v>0</v>
      </c>
      <c r="C312" s="135">
        <f>IF('group input'!C$44="None",0,IF(calculations!D44&gt;0,calculations!D44,0))</f>
        <v>0</v>
      </c>
      <c r="D312" s="186">
        <f>IF('group input'!C$44="None",0,IF(calculations!P44&gt;0,calculations!P44,0))</f>
        <v>0</v>
      </c>
      <c r="E312" s="187">
        <f>IF(AND(B312&gt;0,'group input'!C$44&lt;&gt;"None"),VLOOKUP('group input'!C$44,LTD_Rates_lookup,2,FALSE),0)</f>
        <v>0</v>
      </c>
      <c r="F312" s="188">
        <f>calculations!Q44</f>
        <v>0</v>
      </c>
      <c r="G312" s="324"/>
      <c r="H312" s="140">
        <f>IF('group input'!C$44="None",0,IF(calculations!F94&gt;0,calculations!F94,0))</f>
        <v>0</v>
      </c>
      <c r="I312" s="135">
        <f>IF('group input'!C$44="None",0,IF(calculations!D94&gt;0,calculations!D94,0))</f>
        <v>0</v>
      </c>
      <c r="J312" s="186">
        <f>IF('group input'!C$44="None",0,IF(calculations!P94&gt;0,calculations!P94,0))</f>
        <v>0</v>
      </c>
      <c r="K312" s="280">
        <f>IF(AND(H312&gt;0,'group input'!C$44&lt;&gt;"None"),VLOOKUP('group input'!C$44,LTD_Rates_lookup,2,FALSE),0)</f>
        <v>0</v>
      </c>
      <c r="L312" s="188">
        <f>calculations!Q94</f>
        <v>0</v>
      </c>
      <c r="N312" s="71"/>
      <c r="O312" s="71"/>
      <c r="P312" s="71"/>
      <c r="Q312" s="71"/>
      <c r="R312" s="71"/>
      <c r="S312" s="71"/>
    </row>
    <row r="313" spans="2:19" x14ac:dyDescent="0.3">
      <c r="B313" s="140">
        <f>IF('group input'!C$44="None",0,IF(calculations!F45&gt;0,calculations!F45,0))</f>
        <v>0</v>
      </c>
      <c r="C313" s="135">
        <f>IF('group input'!C$44="None",0,IF(calculations!D45&gt;0,calculations!D45,0))</f>
        <v>0</v>
      </c>
      <c r="D313" s="186">
        <f>IF('group input'!C$44="None",0,IF(calculations!P45&gt;0,calculations!P45,0))</f>
        <v>0</v>
      </c>
      <c r="E313" s="187">
        <f>IF(AND(B313&gt;0,'group input'!C$44&lt;&gt;"None"),VLOOKUP('group input'!C$44,LTD_Rates_lookup,2,FALSE),0)</f>
        <v>0</v>
      </c>
      <c r="F313" s="188">
        <f>calculations!Q45</f>
        <v>0</v>
      </c>
      <c r="G313" s="324"/>
      <c r="H313" s="140">
        <f>IF('group input'!C$44="None",0,IF(calculations!F95&gt;0,calculations!F95,0))</f>
        <v>0</v>
      </c>
      <c r="I313" s="135">
        <f>IF('group input'!C$44="None",0,IF(calculations!D95&gt;0,calculations!D95,0))</f>
        <v>0</v>
      </c>
      <c r="J313" s="186">
        <f>IF('group input'!C$44="None",0,IF(calculations!P95&gt;0,calculations!P95,0))</f>
        <v>0</v>
      </c>
      <c r="K313" s="280">
        <f>IF(AND(H313&gt;0,'group input'!C$44&lt;&gt;"None"),VLOOKUP('group input'!C$44,LTD_Rates_lookup,2,FALSE),0)</f>
        <v>0</v>
      </c>
      <c r="L313" s="188">
        <f>calculations!Q95</f>
        <v>0</v>
      </c>
      <c r="N313" s="71"/>
      <c r="O313" s="71"/>
      <c r="P313" s="71"/>
      <c r="Q313" s="71"/>
      <c r="R313" s="71"/>
      <c r="S313" s="71"/>
    </row>
    <row r="314" spans="2:19" x14ac:dyDescent="0.3">
      <c r="B314" s="140">
        <f>IF('group input'!C$44="None",0,IF(calculations!F46&gt;0,calculations!F46,0))</f>
        <v>0</v>
      </c>
      <c r="C314" s="135">
        <f>IF('group input'!C$44="None",0,IF(calculations!D46&gt;0,calculations!D46,0))</f>
        <v>0</v>
      </c>
      <c r="D314" s="186">
        <f>IF('group input'!C$44="None",0,IF(calculations!P46&gt;0,calculations!P46,0))</f>
        <v>0</v>
      </c>
      <c r="E314" s="187">
        <f>IF(AND(B314&gt;0,'group input'!C$44&lt;&gt;"None"),VLOOKUP('group input'!C$44,LTD_Rates_lookup,2,FALSE),0)</f>
        <v>0</v>
      </c>
      <c r="F314" s="188">
        <f>calculations!Q46</f>
        <v>0</v>
      </c>
      <c r="G314" s="324"/>
      <c r="H314" s="140">
        <f>IF('group input'!C$44="None",0,IF(calculations!F96&gt;0,calculations!F96,0))</f>
        <v>0</v>
      </c>
      <c r="I314" s="135">
        <f>IF('group input'!C$44="None",0,IF(calculations!D96&gt;0,calculations!D96,0))</f>
        <v>0</v>
      </c>
      <c r="J314" s="186">
        <f>IF('group input'!C$44="None",0,IF(calculations!P96&gt;0,calculations!P96,0))</f>
        <v>0</v>
      </c>
      <c r="K314" s="280">
        <f>IF(AND(H314&gt;0,'group input'!C$44&lt;&gt;"None"),VLOOKUP('group input'!C$44,LTD_Rates_lookup,2,FALSE),0)</f>
        <v>0</v>
      </c>
      <c r="L314" s="188">
        <f>calculations!Q96</f>
        <v>0</v>
      </c>
      <c r="N314" s="71"/>
      <c r="O314" s="71"/>
      <c r="P314" s="71"/>
      <c r="Q314" s="71"/>
      <c r="R314" s="71"/>
      <c r="S314" s="71"/>
    </row>
    <row r="315" spans="2:19" x14ac:dyDescent="0.3">
      <c r="B315" s="140">
        <f>IF('group input'!C$44="None",0,IF(calculations!F47&gt;0,calculations!F47,0))</f>
        <v>0</v>
      </c>
      <c r="C315" s="135">
        <f>IF('group input'!C$44="None",0,IF(calculations!D47&gt;0,calculations!D47,0))</f>
        <v>0</v>
      </c>
      <c r="D315" s="186">
        <f>IF('group input'!C$44="None",0,IF(calculations!P47&gt;0,calculations!P47,0))</f>
        <v>0</v>
      </c>
      <c r="E315" s="187">
        <f>IF(AND(B315&gt;0,'group input'!C$44&lt;&gt;"None"),VLOOKUP('group input'!C$44,LTD_Rates_lookup,2,FALSE),0)</f>
        <v>0</v>
      </c>
      <c r="F315" s="188">
        <f>calculations!Q47</f>
        <v>0</v>
      </c>
      <c r="G315" s="324"/>
      <c r="H315" s="140">
        <f>IF('group input'!C$44="None",0,IF(calculations!F97&gt;0,calculations!F97,0))</f>
        <v>0</v>
      </c>
      <c r="I315" s="135">
        <f>IF('group input'!C$44="None",0,IF(calculations!D97&gt;0,calculations!D97,0))</f>
        <v>0</v>
      </c>
      <c r="J315" s="186">
        <f>IF('group input'!C$44="None",0,IF(calculations!P97&gt;0,calculations!P97,0))</f>
        <v>0</v>
      </c>
      <c r="K315" s="280">
        <f>IF(AND(H315&gt;0,'group input'!C$44&lt;&gt;"None"),VLOOKUP('group input'!C$44,LTD_Rates_lookup,2,FALSE),0)</f>
        <v>0</v>
      </c>
      <c r="L315" s="188">
        <f>calculations!Q97</f>
        <v>0</v>
      </c>
      <c r="N315" s="71"/>
      <c r="O315" s="71"/>
      <c r="P315" s="71"/>
      <c r="Q315" s="71"/>
      <c r="R315" s="71"/>
      <c r="S315" s="71"/>
    </row>
    <row r="316" spans="2:19" x14ac:dyDescent="0.3">
      <c r="B316" s="140">
        <f>IF('group input'!C$44="None",0,IF(calculations!F48&gt;0,calculations!F48,0))</f>
        <v>0</v>
      </c>
      <c r="C316" s="135">
        <f>IF('group input'!C$44="None",0,IF(calculations!D48&gt;0,calculations!D48,0))</f>
        <v>0</v>
      </c>
      <c r="D316" s="186">
        <f>IF('group input'!C$44="None",0,IF(calculations!P48&gt;0,calculations!P48,0))</f>
        <v>0</v>
      </c>
      <c r="E316" s="187">
        <f>IF(AND(B316&gt;0,'group input'!C$44&lt;&gt;"None"),VLOOKUP('group input'!C$44,LTD_Rates_lookup,2,FALSE),0)</f>
        <v>0</v>
      </c>
      <c r="F316" s="188">
        <f>calculations!Q48</f>
        <v>0</v>
      </c>
      <c r="G316" s="324"/>
      <c r="H316" s="140">
        <f>IF('group input'!C$44="None",0,IF(calculations!F98&gt;0,calculations!F98,0))</f>
        <v>0</v>
      </c>
      <c r="I316" s="135">
        <f>IF('group input'!C$44="None",0,IF(calculations!D98&gt;0,calculations!D98,0))</f>
        <v>0</v>
      </c>
      <c r="J316" s="186">
        <f>IF('group input'!C$44="None",0,IF(calculations!P98&gt;0,calculations!P98,0))</f>
        <v>0</v>
      </c>
      <c r="K316" s="280">
        <f>IF(AND(H316&gt;0,'group input'!C$44&lt;&gt;"None"),VLOOKUP('group input'!C$44,LTD_Rates_lookup,2,FALSE),0)</f>
        <v>0</v>
      </c>
      <c r="L316" s="188">
        <f>calculations!Q98</f>
        <v>0</v>
      </c>
      <c r="N316" s="71"/>
      <c r="O316" s="71"/>
      <c r="P316" s="71"/>
      <c r="Q316" s="71"/>
      <c r="R316" s="71"/>
      <c r="S316" s="71"/>
    </row>
    <row r="317" spans="2:19" x14ac:dyDescent="0.3">
      <c r="B317" s="140">
        <f>IF('group input'!C$44="None",0,IF(calculations!F49&gt;0,calculations!F49,0))</f>
        <v>0</v>
      </c>
      <c r="C317" s="135">
        <f>IF('group input'!C$44="None",0,IF(calculations!D49&gt;0,calculations!D49,0))</f>
        <v>0</v>
      </c>
      <c r="D317" s="186">
        <f>IF('group input'!C$44="None",0,IF(calculations!P49&gt;0,calculations!P49,0))</f>
        <v>0</v>
      </c>
      <c r="E317" s="187">
        <f>IF(AND(B317&gt;0,'group input'!C$44&lt;&gt;"None"),VLOOKUP('group input'!C$44,LTD_Rates_lookup,2,FALSE),0)</f>
        <v>0</v>
      </c>
      <c r="F317" s="188">
        <f>calculations!Q49</f>
        <v>0</v>
      </c>
      <c r="G317" s="324"/>
      <c r="H317" s="140">
        <f>IF('group input'!C$44="None",0,IF(calculations!F99&gt;0,calculations!F99,0))</f>
        <v>0</v>
      </c>
      <c r="I317" s="135">
        <f>IF('group input'!C$44="None",0,IF(calculations!D99&gt;0,calculations!D99,0))</f>
        <v>0</v>
      </c>
      <c r="J317" s="186">
        <f>IF('group input'!C$44="None",0,IF(calculations!P99&gt;0,calculations!P99,0))</f>
        <v>0</v>
      </c>
      <c r="K317" s="280">
        <f>IF(AND(H317&gt;0,'group input'!C$44&lt;&gt;"None"),VLOOKUP('group input'!C$44,LTD_Rates_lookup,2,FALSE),0)</f>
        <v>0</v>
      </c>
      <c r="L317" s="188">
        <f>calculations!Q99</f>
        <v>0</v>
      </c>
      <c r="N317" s="71"/>
      <c r="O317" s="71"/>
      <c r="P317" s="71"/>
      <c r="Q317" s="71"/>
      <c r="R317" s="71"/>
      <c r="S317" s="71"/>
    </row>
    <row r="318" spans="2:19" x14ac:dyDescent="0.3">
      <c r="B318" s="140">
        <f>IF('group input'!C$44="None",0,IF(calculations!F50&gt;0,calculations!F50,0))</f>
        <v>0</v>
      </c>
      <c r="C318" s="135">
        <f>IF('group input'!C$44="None",0,IF(calculations!D50&gt;0,calculations!D50,0))</f>
        <v>0</v>
      </c>
      <c r="D318" s="186">
        <f>IF('group input'!C$44="None",0,IF(calculations!P50&gt;0,calculations!P50,0))</f>
        <v>0</v>
      </c>
      <c r="E318" s="187">
        <f>IF(AND(B318&gt;0,'group input'!C$44&lt;&gt;"None"),VLOOKUP('group input'!C$44,LTD_Rates_lookup,2,FALSE),0)</f>
        <v>0</v>
      </c>
      <c r="F318" s="188">
        <f>calculations!Q50</f>
        <v>0</v>
      </c>
      <c r="G318" s="324"/>
      <c r="H318" s="140">
        <f>IF('group input'!C$44="None",0,IF(calculations!F100&gt;0,calculations!F100,0))</f>
        <v>0</v>
      </c>
      <c r="I318" s="135">
        <f>IF('group input'!C$44="None",0,IF(calculations!D100&gt;0,calculations!D100,0))</f>
        <v>0</v>
      </c>
      <c r="J318" s="186">
        <f>IF('group input'!C$44="None",0,IF(calculations!P100&gt;0,calculations!P100,0))</f>
        <v>0</v>
      </c>
      <c r="K318" s="280">
        <f>IF(AND(H318&gt;0,'group input'!C$44&lt;&gt;"None"),VLOOKUP('group input'!C$44,LTD_Rates_lookup,2,FALSE),0)</f>
        <v>0</v>
      </c>
      <c r="L318" s="188">
        <f>calculations!Q100</f>
        <v>0</v>
      </c>
      <c r="N318" s="71"/>
      <c r="O318" s="71"/>
      <c r="P318" s="71"/>
      <c r="Q318" s="71"/>
      <c r="R318" s="71"/>
      <c r="S318" s="71"/>
    </row>
    <row r="319" spans="2:19" x14ac:dyDescent="0.3">
      <c r="B319" s="140">
        <f>IF('group input'!C$44="None",0,IF(calculations!F51&gt;0,calculations!F51,0))</f>
        <v>0</v>
      </c>
      <c r="C319" s="135">
        <f>IF('group input'!C$44="None",0,IF(calculations!D51&gt;0,calculations!D51,0))</f>
        <v>0</v>
      </c>
      <c r="D319" s="186">
        <f>IF('group input'!C$44="None",0,IF(calculations!P51&gt;0,calculations!P51,0))</f>
        <v>0</v>
      </c>
      <c r="E319" s="187">
        <f>IF(AND(B319&gt;0,'group input'!C$44&lt;&gt;"None"),VLOOKUP('group input'!C$44,LTD_Rates_lookup,2,FALSE),0)</f>
        <v>0</v>
      </c>
      <c r="F319" s="188">
        <f>calculations!Q51</f>
        <v>0</v>
      </c>
      <c r="G319" s="324"/>
      <c r="H319" s="140">
        <f>IF('group input'!C$44="None",0,IF(calculations!F101&gt;0,calculations!F101,0))</f>
        <v>0</v>
      </c>
      <c r="I319" s="135">
        <f>IF('group input'!C$44="None",0,IF(calculations!D101&gt;0,calculations!D101,0))</f>
        <v>0</v>
      </c>
      <c r="J319" s="186">
        <f>IF('group input'!C$44="None",0,IF(calculations!P101&gt;0,calculations!P101,0))</f>
        <v>0</v>
      </c>
      <c r="K319" s="280">
        <f>IF(AND(H319&gt;0,'group input'!C$44&lt;&gt;"None"),VLOOKUP('group input'!C$44,LTD_Rates_lookup,2,FALSE),0)</f>
        <v>0</v>
      </c>
      <c r="L319" s="188">
        <f>calculations!Q101</f>
        <v>0</v>
      </c>
      <c r="N319" s="71"/>
      <c r="O319" s="71"/>
      <c r="P319" s="71"/>
      <c r="Q319" s="71"/>
      <c r="R319" s="71"/>
      <c r="S319" s="71"/>
    </row>
    <row r="320" spans="2:19" x14ac:dyDescent="0.3">
      <c r="B320" s="140">
        <f>IF('group input'!C$44="None",0,IF(calculations!F52&gt;0,calculations!F52,0))</f>
        <v>0</v>
      </c>
      <c r="C320" s="135">
        <f>IF('group input'!C$44="None",0,IF(calculations!D52&gt;0,calculations!D52,0))</f>
        <v>0</v>
      </c>
      <c r="D320" s="186">
        <f>IF('group input'!C$44="None",0,IF(calculations!P52&gt;0,calculations!P52,0))</f>
        <v>0</v>
      </c>
      <c r="E320" s="187">
        <f>IF(AND(B320&gt;0,'group input'!C$44&lt;&gt;"None"),VLOOKUP('group input'!C$44,LTD_Rates_lookup,2,FALSE),0)</f>
        <v>0</v>
      </c>
      <c r="F320" s="188">
        <f>calculations!Q52</f>
        <v>0</v>
      </c>
      <c r="G320" s="325"/>
      <c r="H320" s="140">
        <f>IF('group input'!C$44="None",0,IF(calculations!F102&gt;0,calculations!F102,0))</f>
        <v>0</v>
      </c>
      <c r="I320" s="135">
        <f>IF('group input'!C$44="None",0,IF(calculations!D102&gt;0,calculations!D102,0))</f>
        <v>0</v>
      </c>
      <c r="J320" s="186">
        <f>IF('group input'!C$44="None",0,IF(calculations!P102&gt;0,calculations!P102,0))</f>
        <v>0</v>
      </c>
      <c r="K320" s="280">
        <f>IF(AND(H320&gt;0,'group input'!C$44&lt;&gt;"None"),VLOOKUP('group input'!C$44,LTD_Rates_lookup,2,FALSE),0)</f>
        <v>0</v>
      </c>
      <c r="L320" s="188">
        <f>calculations!Q102</f>
        <v>0</v>
      </c>
      <c r="N320" s="71"/>
      <c r="O320" s="71"/>
      <c r="P320" s="71"/>
      <c r="Q320" s="71"/>
      <c r="R320" s="71"/>
      <c r="S320" s="71"/>
    </row>
    <row r="321" spans="2:19" x14ac:dyDescent="0.3">
      <c r="B321" s="160"/>
      <c r="C321" s="160"/>
      <c r="D321" s="160"/>
      <c r="E321" s="160"/>
      <c r="F321" s="160"/>
      <c r="G321" s="160"/>
      <c r="H321" s="160"/>
      <c r="N321" s="71"/>
      <c r="O321" s="71"/>
      <c r="P321" s="71"/>
      <c r="Q321" s="71"/>
      <c r="R321" s="71"/>
      <c r="S321" s="71"/>
    </row>
    <row r="322" spans="2:19" ht="15" thickBot="1" x14ac:dyDescent="0.35">
      <c r="B322" s="71"/>
      <c r="C322" s="71"/>
      <c r="D322" s="71"/>
      <c r="E322" s="71"/>
      <c r="F322" s="71"/>
      <c r="G322" s="71"/>
      <c r="H322" s="71"/>
      <c r="I322" s="320"/>
      <c r="J322" s="321" t="s">
        <v>116</v>
      </c>
      <c r="K322" s="320"/>
      <c r="L322" s="284">
        <f>SUM(F271:F320,L271:L320)</f>
        <v>0</v>
      </c>
      <c r="M322" s="71"/>
      <c r="N322" s="71"/>
      <c r="O322" s="71"/>
      <c r="P322" s="71"/>
      <c r="Q322" s="71"/>
      <c r="R322" s="71"/>
      <c r="S322" s="71"/>
    </row>
    <row r="323" spans="2:19" ht="13.95" customHeight="1" thickTop="1" x14ac:dyDescent="0.3">
      <c r="B323" s="71"/>
      <c r="C323" s="71"/>
      <c r="D323" s="71"/>
      <c r="E323" s="71"/>
      <c r="F323" s="71"/>
      <c r="G323" s="71"/>
      <c r="H323" s="71"/>
      <c r="I323" s="71"/>
      <c r="J323" s="71"/>
      <c r="K323" s="71"/>
      <c r="L323" s="71"/>
      <c r="M323" s="71"/>
      <c r="N323" s="71"/>
      <c r="O323" s="71"/>
      <c r="P323" s="71"/>
      <c r="Q323" s="71"/>
      <c r="R323" s="71"/>
      <c r="S323" s="71"/>
    </row>
    <row r="324" spans="2:19" s="126" customFormat="1" ht="55.95" customHeight="1" x14ac:dyDescent="0.3">
      <c r="B324" s="370" t="s">
        <v>129</v>
      </c>
      <c r="C324" s="370"/>
      <c r="D324" s="370"/>
      <c r="E324" s="370"/>
      <c r="F324" s="370"/>
      <c r="G324" s="370"/>
      <c r="H324" s="370"/>
      <c r="I324" s="370"/>
      <c r="J324" s="370"/>
      <c r="K324" s="370"/>
      <c r="L324" s="370"/>
      <c r="M324" s="370"/>
      <c r="N324" s="370"/>
      <c r="O324" s="125"/>
      <c r="P324" s="125"/>
      <c r="Q324" s="125"/>
      <c r="R324" s="125"/>
      <c r="S324" s="125"/>
    </row>
    <row r="325" spans="2:19" s="126" customFormat="1" x14ac:dyDescent="0.3">
      <c r="B325" s="105"/>
      <c r="C325" s="125"/>
      <c r="D325" s="125"/>
      <c r="E325" s="125"/>
      <c r="F325" s="125"/>
      <c r="G325" s="125"/>
      <c r="H325" s="125"/>
      <c r="I325" s="125"/>
      <c r="J325" s="125"/>
      <c r="K325" s="125"/>
      <c r="L325" s="125"/>
      <c r="M325" s="125"/>
      <c r="N325" s="125"/>
      <c r="O325" s="125"/>
      <c r="P325" s="125"/>
      <c r="Q325" s="125"/>
      <c r="R325" s="125"/>
      <c r="S325" s="125"/>
    </row>
    <row r="326" spans="2:19" x14ac:dyDescent="0.3">
      <c r="B326" s="71"/>
      <c r="C326" s="71"/>
      <c r="D326" s="71"/>
      <c r="E326" s="71"/>
      <c r="F326" s="71"/>
      <c r="G326" s="71"/>
      <c r="H326" s="71"/>
      <c r="I326" s="71"/>
      <c r="J326" s="71"/>
      <c r="K326" s="71"/>
      <c r="L326" s="71"/>
      <c r="M326" s="71"/>
      <c r="N326" s="71"/>
      <c r="O326" s="71"/>
      <c r="P326" s="71"/>
      <c r="Q326" s="71"/>
      <c r="R326" s="71"/>
      <c r="S326" s="71"/>
    </row>
    <row r="327" spans="2:19" x14ac:dyDescent="0.3">
      <c r="B327" s="71"/>
      <c r="C327" s="71"/>
      <c r="D327" s="71"/>
      <c r="E327" s="71"/>
      <c r="F327" s="71"/>
      <c r="G327" s="71"/>
      <c r="H327" s="71"/>
      <c r="I327" s="71"/>
      <c r="J327" s="71"/>
      <c r="K327" s="71"/>
      <c r="L327" s="71"/>
      <c r="M327" s="71"/>
      <c r="N327" s="71"/>
      <c r="O327" s="71"/>
      <c r="P327" s="71"/>
      <c r="Q327" s="71"/>
      <c r="R327" s="71"/>
      <c r="S327" s="71"/>
    </row>
    <row r="328" spans="2:19" x14ac:dyDescent="0.3">
      <c r="B328" s="71"/>
      <c r="C328" s="71"/>
      <c r="D328" s="71"/>
      <c r="E328" s="71"/>
      <c r="F328" s="71"/>
      <c r="G328" s="71"/>
      <c r="H328" s="71"/>
      <c r="I328" s="71"/>
      <c r="J328" s="71"/>
      <c r="K328" s="71"/>
      <c r="L328" s="71"/>
      <c r="M328" s="71"/>
      <c r="N328" s="71"/>
      <c r="O328" s="71"/>
      <c r="P328" s="71"/>
      <c r="Q328" s="71"/>
      <c r="R328" s="71"/>
      <c r="S328" s="71"/>
    </row>
    <row r="329" spans="2:19" x14ac:dyDescent="0.3">
      <c r="B329" s="71"/>
      <c r="C329" s="71"/>
      <c r="D329" s="71"/>
      <c r="E329" s="71"/>
      <c r="F329" s="71"/>
      <c r="G329" s="71"/>
      <c r="H329" s="71"/>
      <c r="I329" s="71"/>
      <c r="J329" s="71"/>
      <c r="K329" s="71"/>
      <c r="L329" s="71"/>
      <c r="M329" s="71"/>
      <c r="N329" s="71"/>
      <c r="O329" s="71"/>
      <c r="P329" s="71"/>
      <c r="Q329" s="71"/>
      <c r="R329" s="71"/>
      <c r="S329" s="71"/>
    </row>
    <row r="330" spans="2:19" x14ac:dyDescent="0.3">
      <c r="B330" s="182" t="s">
        <v>117</v>
      </c>
      <c r="C330" s="185"/>
      <c r="D330" s="185"/>
      <c r="E330" s="185"/>
      <c r="F330" s="174"/>
      <c r="G330" s="174"/>
      <c r="H330" s="174"/>
      <c r="I330" s="174"/>
      <c r="J330" s="174"/>
      <c r="K330" s="174"/>
      <c r="L330" s="174"/>
      <c r="N330" s="117"/>
      <c r="O330" s="117"/>
      <c r="P330" s="117"/>
      <c r="Q330" s="117"/>
      <c r="R330" s="117"/>
      <c r="S330" s="117"/>
    </row>
    <row r="331" spans="2:19" x14ac:dyDescent="0.3">
      <c r="B331" s="160"/>
      <c r="C331" s="160"/>
      <c r="D331" s="160"/>
      <c r="E331" s="160"/>
      <c r="F331" s="160"/>
      <c r="G331" s="160"/>
      <c r="H331" s="160"/>
      <c r="I331" s="160"/>
      <c r="J331" s="160"/>
      <c r="K331" s="160"/>
      <c r="L331" s="160"/>
      <c r="N331" s="71"/>
      <c r="O331" s="71"/>
      <c r="P331" s="71"/>
      <c r="Q331" s="71"/>
      <c r="R331" s="71"/>
      <c r="S331" s="71"/>
    </row>
    <row r="332" spans="2:19" x14ac:dyDescent="0.3">
      <c r="B332" s="160" t="s">
        <v>108</v>
      </c>
      <c r="C332" s="160"/>
      <c r="D332" s="160"/>
      <c r="E332" s="160"/>
      <c r="F332" s="160"/>
      <c r="G332" s="160"/>
      <c r="H332" s="160"/>
      <c r="I332" s="160"/>
      <c r="J332" s="160"/>
      <c r="K332" s="160"/>
      <c r="L332" s="160"/>
      <c r="N332" s="71"/>
      <c r="O332" s="71"/>
      <c r="P332" s="71"/>
      <c r="Q332" s="71"/>
      <c r="R332" s="71"/>
      <c r="S332" s="71"/>
    </row>
    <row r="333" spans="2:19" ht="28.8" x14ac:dyDescent="0.3">
      <c r="B333" s="128" t="s">
        <v>91</v>
      </c>
      <c r="C333" s="128" t="s">
        <v>92</v>
      </c>
      <c r="D333" s="128" t="s">
        <v>93</v>
      </c>
      <c r="E333" s="128" t="s">
        <v>109</v>
      </c>
      <c r="F333" s="128" t="s">
        <v>110</v>
      </c>
      <c r="G333" s="329"/>
      <c r="H333" s="128" t="s">
        <v>91</v>
      </c>
      <c r="I333" s="128" t="s">
        <v>92</v>
      </c>
      <c r="J333" s="128" t="s">
        <v>93</v>
      </c>
      <c r="K333" s="128" t="s">
        <v>109</v>
      </c>
      <c r="L333" s="128" t="s">
        <v>110</v>
      </c>
      <c r="N333" s="71"/>
      <c r="O333" s="71"/>
      <c r="P333" s="71"/>
      <c r="Q333" s="71"/>
      <c r="R333" s="71"/>
      <c r="S333" s="71"/>
    </row>
    <row r="334" spans="2:19" x14ac:dyDescent="0.3">
      <c r="B334" s="311">
        <f>IF('group input'!C$52="None",0,IF(calculations!F3&gt;0,calculations!F3,0))</f>
        <v>0</v>
      </c>
      <c r="C334" s="130">
        <f>IF('group input'!C$52="None",0,IF(calculations!D3&gt;0,calculations!D3,0))</f>
        <v>0</v>
      </c>
      <c r="D334" s="252">
        <f>IF('group input'!C$52="None",0,IF(calculations!AA3&gt;0,calculations!AA3,0))</f>
        <v>0</v>
      </c>
      <c r="E334" s="253">
        <f>IFERROR(F334/(D334/10),0)</f>
        <v>0</v>
      </c>
      <c r="F334" s="310">
        <f>calculations!AB3</f>
        <v>0</v>
      </c>
      <c r="G334" s="133"/>
      <c r="H334" s="129">
        <f>IF('group input'!C$52="None",0,IF(calculations!F53&gt;0,calculations!F53,0))</f>
        <v>0</v>
      </c>
      <c r="I334" s="130">
        <f>IF('group input'!C$52="None",0,IF(calculations!D53&gt;0,calculations!D53,0))</f>
        <v>0</v>
      </c>
      <c r="J334" s="252">
        <f>IF('group input'!C$52="None",0,IF(calculations!AA53&gt;0,calculations!AA53,0))</f>
        <v>0</v>
      </c>
      <c r="K334" s="253">
        <f>IFERROR(L334/(J334/10),0)</f>
        <v>0</v>
      </c>
      <c r="L334" s="254">
        <f>calculations!AB53</f>
        <v>0</v>
      </c>
      <c r="N334" s="71"/>
      <c r="O334" s="71"/>
      <c r="P334" s="71"/>
      <c r="Q334" s="71"/>
      <c r="R334" s="71"/>
      <c r="S334" s="71"/>
    </row>
    <row r="335" spans="2:19" x14ac:dyDescent="0.3">
      <c r="B335" s="140">
        <f>IF('group input'!C$52="None",0,IF(calculations!F4&gt;0,calculations!F4,0))</f>
        <v>0</v>
      </c>
      <c r="C335" s="135">
        <f>IF('group input'!C$52="None",0,IF(calculations!D4&gt;0,calculations!D4,0))</f>
        <v>0</v>
      </c>
      <c r="D335" s="186">
        <f>IF('group input'!C$52="None",0,IF(calculations!AA4&gt;0,calculations!AA4,0))</f>
        <v>0</v>
      </c>
      <c r="E335" s="187">
        <f t="shared" ref="E335:E383" si="2">IFERROR(F335/(D335/10),0)</f>
        <v>0</v>
      </c>
      <c r="F335" s="139">
        <f>calculations!AB4</f>
        <v>0</v>
      </c>
      <c r="G335" s="133"/>
      <c r="H335" s="108">
        <f>IF('group input'!C$52="None",0,IF(calculations!F54&gt;0,calculations!F54,0))</f>
        <v>0</v>
      </c>
      <c r="I335" s="135">
        <f>IF('group input'!C$52="None",0,IF(calculations!D54&gt;0,calculations!D54,0))</f>
        <v>0</v>
      </c>
      <c r="J335" s="186">
        <f>IF('group input'!C$52="None",0,IF(calculations!AA54&gt;0,calculations!AA54,0))</f>
        <v>0</v>
      </c>
      <c r="K335" s="187">
        <f t="shared" ref="K335:K383" si="3">IFERROR(L335/(J335/10),0)</f>
        <v>0</v>
      </c>
      <c r="L335" s="188">
        <f>calculations!AB54</f>
        <v>0</v>
      </c>
      <c r="N335" s="71"/>
      <c r="O335" s="71"/>
      <c r="P335" s="71"/>
      <c r="Q335" s="71"/>
      <c r="R335" s="71"/>
      <c r="S335" s="71"/>
    </row>
    <row r="336" spans="2:19" x14ac:dyDescent="0.3">
      <c r="B336" s="140">
        <f>IF('group input'!C$52="None",0,IF(calculations!F5&gt;0,calculations!F5,0))</f>
        <v>0</v>
      </c>
      <c r="C336" s="135">
        <f>IF('group input'!C$52="None",0,IF(calculations!D5&gt;0,calculations!D5,0))</f>
        <v>0</v>
      </c>
      <c r="D336" s="186">
        <f>IF('group input'!C$52="None",0,IF(calculations!AA5&gt;0,calculations!AA5,0))</f>
        <v>0</v>
      </c>
      <c r="E336" s="187">
        <f t="shared" si="2"/>
        <v>0</v>
      </c>
      <c r="F336" s="139">
        <f>calculations!AB5</f>
        <v>0</v>
      </c>
      <c r="G336" s="133"/>
      <c r="H336" s="108">
        <f>IF('group input'!C$52="None",0,IF(calculations!F55&gt;0,calculations!F55,0))</f>
        <v>0</v>
      </c>
      <c r="I336" s="135">
        <f>IF('group input'!C$52="None",0,IF(calculations!D55&gt;0,calculations!D55,0))</f>
        <v>0</v>
      </c>
      <c r="J336" s="186">
        <f>IF('group input'!C$52="None",0,IF(calculations!AA55&gt;0,calculations!AA55,0))</f>
        <v>0</v>
      </c>
      <c r="K336" s="187">
        <f t="shared" si="3"/>
        <v>0</v>
      </c>
      <c r="L336" s="188">
        <f>calculations!AB55</f>
        <v>0</v>
      </c>
      <c r="N336" s="71"/>
      <c r="O336" s="71"/>
      <c r="P336" s="71"/>
      <c r="Q336" s="71"/>
      <c r="R336" s="71"/>
      <c r="S336" s="71"/>
    </row>
    <row r="337" spans="2:19" x14ac:dyDescent="0.3">
      <c r="B337" s="140">
        <f>IF('group input'!C$52="None",0,IF(calculations!F6&gt;0,calculations!F6,0))</f>
        <v>0</v>
      </c>
      <c r="C337" s="135">
        <f>IF('group input'!C$52="None",0,IF(calculations!D6&gt;0,calculations!D6,0))</f>
        <v>0</v>
      </c>
      <c r="D337" s="186">
        <f>IF('group input'!C$52="None",0,IF(calculations!AA6&gt;0,calculations!AA6,0))</f>
        <v>0</v>
      </c>
      <c r="E337" s="187">
        <f t="shared" si="2"/>
        <v>0</v>
      </c>
      <c r="F337" s="139">
        <f>calculations!AB6</f>
        <v>0</v>
      </c>
      <c r="G337" s="133"/>
      <c r="H337" s="108">
        <f>IF('group input'!C$52="None",0,IF(calculations!F56&gt;0,calculations!F56,0))</f>
        <v>0</v>
      </c>
      <c r="I337" s="135">
        <f>IF('group input'!C$52="None",0,IF(calculations!D56&gt;0,calculations!D56,0))</f>
        <v>0</v>
      </c>
      <c r="J337" s="186">
        <f>IF('group input'!C$52="None",0,IF(calculations!AA56&gt;0,calculations!AA56,0))</f>
        <v>0</v>
      </c>
      <c r="K337" s="187">
        <f t="shared" si="3"/>
        <v>0</v>
      </c>
      <c r="L337" s="188">
        <f>calculations!AB56</f>
        <v>0</v>
      </c>
      <c r="N337" s="71"/>
      <c r="O337" s="71"/>
      <c r="P337" s="71"/>
      <c r="Q337" s="71"/>
      <c r="R337" s="71"/>
      <c r="S337" s="71"/>
    </row>
    <row r="338" spans="2:19" x14ac:dyDescent="0.3">
      <c r="B338" s="140">
        <f>IF('group input'!C$52="None",0,IF(calculations!F7&gt;0,calculations!F7,0))</f>
        <v>0</v>
      </c>
      <c r="C338" s="135">
        <f>IF('group input'!C$52="None",0,IF(calculations!D7&gt;0,calculations!D7,0))</f>
        <v>0</v>
      </c>
      <c r="D338" s="186">
        <f>IF('group input'!C$52="None",0,IF(calculations!AA7&gt;0,calculations!AA7,0))</f>
        <v>0</v>
      </c>
      <c r="E338" s="187">
        <f t="shared" si="2"/>
        <v>0</v>
      </c>
      <c r="F338" s="139">
        <f>calculations!AB7</f>
        <v>0</v>
      </c>
      <c r="G338" s="133"/>
      <c r="H338" s="108">
        <f>IF('group input'!C$52="None",0,IF(calculations!F57&gt;0,calculations!F57,0))</f>
        <v>0</v>
      </c>
      <c r="I338" s="135">
        <f>IF('group input'!C$52="None",0,IF(calculations!D57&gt;0,calculations!D57,0))</f>
        <v>0</v>
      </c>
      <c r="J338" s="186">
        <f>IF('group input'!C$52="None",0,IF(calculations!AA57&gt;0,calculations!AA57,0))</f>
        <v>0</v>
      </c>
      <c r="K338" s="187">
        <f t="shared" si="3"/>
        <v>0</v>
      </c>
      <c r="L338" s="188">
        <f>calculations!AB57</f>
        <v>0</v>
      </c>
      <c r="N338" s="71"/>
      <c r="O338" s="71"/>
      <c r="P338" s="71"/>
      <c r="Q338" s="71"/>
      <c r="R338" s="71"/>
      <c r="S338" s="71"/>
    </row>
    <row r="339" spans="2:19" x14ac:dyDescent="0.3">
      <c r="B339" s="140">
        <f>IF('group input'!C$52="None",0,IF(calculations!F8&gt;0,calculations!F8,0))</f>
        <v>0</v>
      </c>
      <c r="C339" s="135">
        <f>IF('group input'!C$52="None",0,IF(calculations!D8&gt;0,calculations!D8,0))</f>
        <v>0</v>
      </c>
      <c r="D339" s="186">
        <f>IF('group input'!C$52="None",0,IF(calculations!AA8&gt;0,calculations!AA8,0))</f>
        <v>0</v>
      </c>
      <c r="E339" s="187">
        <f t="shared" si="2"/>
        <v>0</v>
      </c>
      <c r="F339" s="139">
        <f>calculations!AB8</f>
        <v>0</v>
      </c>
      <c r="G339" s="133"/>
      <c r="H339" s="108">
        <f>IF('group input'!C$52="None",0,IF(calculations!F58&gt;0,calculations!F58,0))</f>
        <v>0</v>
      </c>
      <c r="I339" s="135">
        <f>IF('group input'!C$52="None",0,IF(calculations!D58&gt;0,calculations!D58,0))</f>
        <v>0</v>
      </c>
      <c r="J339" s="186">
        <f>IF('group input'!C$52="None",0,IF(calculations!AA58&gt;0,calculations!AA58,0))</f>
        <v>0</v>
      </c>
      <c r="K339" s="187">
        <f t="shared" si="3"/>
        <v>0</v>
      </c>
      <c r="L339" s="188">
        <f>calculations!AB58</f>
        <v>0</v>
      </c>
      <c r="N339" s="71"/>
      <c r="O339" s="71"/>
      <c r="P339" s="71"/>
      <c r="Q339" s="71"/>
      <c r="R339" s="71"/>
      <c r="S339" s="71"/>
    </row>
    <row r="340" spans="2:19" x14ac:dyDescent="0.3">
      <c r="B340" s="140">
        <f>IF('group input'!C$52="None",0,IF(calculations!F9&gt;0,calculations!F9,0))</f>
        <v>0</v>
      </c>
      <c r="C340" s="135">
        <f>IF('group input'!C$52="None",0,IF(calculations!D9&gt;0,calculations!D9,0))</f>
        <v>0</v>
      </c>
      <c r="D340" s="186">
        <f>IF('group input'!C$52="None",0,IF(calculations!AA9&gt;0,calculations!AA9,0))</f>
        <v>0</v>
      </c>
      <c r="E340" s="187">
        <f t="shared" si="2"/>
        <v>0</v>
      </c>
      <c r="F340" s="139">
        <f>calculations!AB9</f>
        <v>0</v>
      </c>
      <c r="G340" s="133"/>
      <c r="H340" s="108">
        <f>IF('group input'!C$52="None",0,IF(calculations!F59&gt;0,calculations!F59,0))</f>
        <v>0</v>
      </c>
      <c r="I340" s="135">
        <f>IF('group input'!C$52="None",0,IF(calculations!D59&gt;0,calculations!D59,0))</f>
        <v>0</v>
      </c>
      <c r="J340" s="186">
        <f>IF('group input'!C$52="None",0,IF(calculations!AA59&gt;0,calculations!AA59,0))</f>
        <v>0</v>
      </c>
      <c r="K340" s="187">
        <f t="shared" si="3"/>
        <v>0</v>
      </c>
      <c r="L340" s="188">
        <f>calculations!AB59</f>
        <v>0</v>
      </c>
      <c r="N340" s="71"/>
      <c r="O340" s="71"/>
      <c r="P340" s="71"/>
      <c r="Q340" s="71"/>
      <c r="R340" s="71"/>
      <c r="S340" s="71"/>
    </row>
    <row r="341" spans="2:19" x14ac:dyDescent="0.3">
      <c r="B341" s="140">
        <f>IF('group input'!C$52="None",0,IF(calculations!F10&gt;0,calculations!F10,0))</f>
        <v>0</v>
      </c>
      <c r="C341" s="135">
        <f>IF('group input'!C$52="None",0,IF(calculations!D10&gt;0,calculations!D10,0))</f>
        <v>0</v>
      </c>
      <c r="D341" s="186">
        <f>IF('group input'!C$52="None",0,IF(calculations!AA10&gt;0,calculations!AA10,0))</f>
        <v>0</v>
      </c>
      <c r="E341" s="187">
        <f t="shared" si="2"/>
        <v>0</v>
      </c>
      <c r="F341" s="139">
        <f>calculations!AB10</f>
        <v>0</v>
      </c>
      <c r="G341" s="133"/>
      <c r="H341" s="108">
        <f>IF('group input'!C$52="None",0,IF(calculations!F60&gt;0,calculations!F60,0))</f>
        <v>0</v>
      </c>
      <c r="I341" s="135">
        <f>IF('group input'!C$52="None",0,IF(calculations!D60&gt;0,calculations!D60,0))</f>
        <v>0</v>
      </c>
      <c r="J341" s="186">
        <f>IF('group input'!C$52="None",0,IF(calculations!AA60&gt;0,calculations!AA60,0))</f>
        <v>0</v>
      </c>
      <c r="K341" s="187">
        <f t="shared" si="3"/>
        <v>0</v>
      </c>
      <c r="L341" s="188">
        <f>calculations!AB60</f>
        <v>0</v>
      </c>
      <c r="N341" s="71"/>
      <c r="O341" s="71"/>
      <c r="P341" s="71"/>
      <c r="Q341" s="71"/>
      <c r="R341" s="71"/>
      <c r="S341" s="71"/>
    </row>
    <row r="342" spans="2:19" x14ac:dyDescent="0.3">
      <c r="B342" s="140">
        <f>IF('group input'!C$52="None",0,IF(calculations!F11&gt;0,calculations!F11,0))</f>
        <v>0</v>
      </c>
      <c r="C342" s="135">
        <f>IF('group input'!C$52="None",0,IF(calculations!D11&gt;0,calculations!D11,0))</f>
        <v>0</v>
      </c>
      <c r="D342" s="186">
        <f>IF('group input'!C$52="None",0,IF(calculations!AA11&gt;0,calculations!AA11,0))</f>
        <v>0</v>
      </c>
      <c r="E342" s="187">
        <f t="shared" si="2"/>
        <v>0</v>
      </c>
      <c r="F342" s="139">
        <f>calculations!AB11</f>
        <v>0</v>
      </c>
      <c r="G342" s="133"/>
      <c r="H342" s="108">
        <f>IF('group input'!C$52="None",0,IF(calculations!F61&gt;0,calculations!F61,0))</f>
        <v>0</v>
      </c>
      <c r="I342" s="135">
        <f>IF('group input'!C$52="None",0,IF(calculations!D61&gt;0,calculations!D61,0))</f>
        <v>0</v>
      </c>
      <c r="J342" s="186">
        <f>IF('group input'!C$52="None",0,IF(calculations!AA61&gt;0,calculations!AA61,0))</f>
        <v>0</v>
      </c>
      <c r="K342" s="187">
        <f t="shared" si="3"/>
        <v>0</v>
      </c>
      <c r="L342" s="188">
        <f>calculations!AB61</f>
        <v>0</v>
      </c>
      <c r="N342" s="71"/>
      <c r="O342" s="71"/>
      <c r="P342" s="71"/>
      <c r="Q342" s="71"/>
      <c r="R342" s="71"/>
      <c r="S342" s="71"/>
    </row>
    <row r="343" spans="2:19" x14ac:dyDescent="0.3">
      <c r="B343" s="140">
        <f>IF('group input'!C$52="None",0,IF(calculations!F12&gt;0,calculations!F12,0))</f>
        <v>0</v>
      </c>
      <c r="C343" s="135">
        <f>IF('group input'!C$52="None",0,IF(calculations!D12&gt;0,calculations!D12,0))</f>
        <v>0</v>
      </c>
      <c r="D343" s="186">
        <f>IF('group input'!C$52="None",0,IF(calculations!AA12&gt;0,calculations!AA12,0))</f>
        <v>0</v>
      </c>
      <c r="E343" s="187">
        <f t="shared" si="2"/>
        <v>0</v>
      </c>
      <c r="F343" s="139">
        <f>calculations!AB12</f>
        <v>0</v>
      </c>
      <c r="G343" s="133"/>
      <c r="H343" s="108">
        <f>IF('group input'!C$52="None",0,IF(calculations!F62&gt;0,calculations!F62,0))</f>
        <v>0</v>
      </c>
      <c r="I343" s="135">
        <f>IF('group input'!C$52="None",0,IF(calculations!D62&gt;0,calculations!D62,0))</f>
        <v>0</v>
      </c>
      <c r="J343" s="186">
        <f>IF('group input'!C$52="None",0,IF(calculations!AA62&gt;0,calculations!AA62,0))</f>
        <v>0</v>
      </c>
      <c r="K343" s="187">
        <f t="shared" si="3"/>
        <v>0</v>
      </c>
      <c r="L343" s="188">
        <f>calculations!AB62</f>
        <v>0</v>
      </c>
      <c r="N343" s="71"/>
      <c r="O343" s="71"/>
      <c r="P343" s="71"/>
      <c r="Q343" s="71"/>
      <c r="R343" s="71"/>
      <c r="S343" s="71"/>
    </row>
    <row r="344" spans="2:19" x14ac:dyDescent="0.3">
      <c r="B344" s="140">
        <f>IF('group input'!C$52="None",0,IF(calculations!F13&gt;0,calculations!F13,0))</f>
        <v>0</v>
      </c>
      <c r="C344" s="135">
        <f>IF('group input'!C$52="None",0,IF(calculations!D13&gt;0,calculations!D13,0))</f>
        <v>0</v>
      </c>
      <c r="D344" s="186">
        <f>IF('group input'!C$52="None",0,IF(calculations!AA13&gt;0,calculations!AA13,0))</f>
        <v>0</v>
      </c>
      <c r="E344" s="187">
        <f t="shared" si="2"/>
        <v>0</v>
      </c>
      <c r="F344" s="139">
        <f>calculations!AB13</f>
        <v>0</v>
      </c>
      <c r="G344" s="133"/>
      <c r="H344" s="108">
        <f>IF('group input'!C$52="None",0,IF(calculations!F63&gt;0,calculations!F63,0))</f>
        <v>0</v>
      </c>
      <c r="I344" s="135">
        <f>IF('group input'!C$52="None",0,IF(calculations!D63&gt;0,calculations!D63,0))</f>
        <v>0</v>
      </c>
      <c r="J344" s="186">
        <f>IF('group input'!C$52="None",0,IF(calculations!AA63&gt;0,calculations!AA63,0))</f>
        <v>0</v>
      </c>
      <c r="K344" s="187">
        <f t="shared" si="3"/>
        <v>0</v>
      </c>
      <c r="L344" s="188">
        <f>calculations!AB63</f>
        <v>0</v>
      </c>
      <c r="N344" s="71"/>
      <c r="O344" s="71"/>
      <c r="P344" s="71"/>
      <c r="Q344" s="71"/>
      <c r="R344" s="71"/>
      <c r="S344" s="71"/>
    </row>
    <row r="345" spans="2:19" x14ac:dyDescent="0.3">
      <c r="B345" s="140">
        <f>IF('group input'!C$52="None",0,IF(calculations!F14&gt;0,calculations!F14,0))</f>
        <v>0</v>
      </c>
      <c r="C345" s="135">
        <f>IF('group input'!C$52="None",0,IF(calculations!D14&gt;0,calculations!D14,0))</f>
        <v>0</v>
      </c>
      <c r="D345" s="186">
        <f>IF('group input'!C$52="None",0,IF(calculations!AA14&gt;0,calculations!AA14,0))</f>
        <v>0</v>
      </c>
      <c r="E345" s="187">
        <f t="shared" si="2"/>
        <v>0</v>
      </c>
      <c r="F345" s="139">
        <f>calculations!AB14</f>
        <v>0</v>
      </c>
      <c r="G345" s="133"/>
      <c r="H345" s="108">
        <f>IF('group input'!C$52="None",0,IF(calculations!F64&gt;0,calculations!F64,0))</f>
        <v>0</v>
      </c>
      <c r="I345" s="135">
        <f>IF('group input'!C$52="None",0,IF(calculations!D64&gt;0,calculations!D64,0))</f>
        <v>0</v>
      </c>
      <c r="J345" s="186">
        <f>IF('group input'!C$52="None",0,IF(calculations!AA64&gt;0,calculations!AA64,0))</f>
        <v>0</v>
      </c>
      <c r="K345" s="187">
        <f t="shared" si="3"/>
        <v>0</v>
      </c>
      <c r="L345" s="188">
        <f>calculations!AB64</f>
        <v>0</v>
      </c>
      <c r="N345" s="71"/>
      <c r="O345" s="71"/>
      <c r="P345" s="71"/>
      <c r="Q345" s="71"/>
      <c r="R345" s="71"/>
      <c r="S345" s="71"/>
    </row>
    <row r="346" spans="2:19" x14ac:dyDescent="0.3">
      <c r="B346" s="140">
        <f>IF('group input'!C$52="None",0,IF(calculations!F15&gt;0,calculations!F15,0))</f>
        <v>0</v>
      </c>
      <c r="C346" s="135">
        <f>IF('group input'!C$52="None",0,IF(calculations!D15&gt;0,calculations!D15,0))</f>
        <v>0</v>
      </c>
      <c r="D346" s="186">
        <f>IF('group input'!C$52="None",0,IF(calculations!AA15&gt;0,calculations!AA15,0))</f>
        <v>0</v>
      </c>
      <c r="E346" s="187">
        <f t="shared" si="2"/>
        <v>0</v>
      </c>
      <c r="F346" s="139">
        <f>calculations!AB15</f>
        <v>0</v>
      </c>
      <c r="G346" s="133"/>
      <c r="H346" s="108">
        <f>IF('group input'!C$52="None",0,IF(calculations!F65&gt;0,calculations!F65,0))</f>
        <v>0</v>
      </c>
      <c r="I346" s="135">
        <f>IF('group input'!C$52="None",0,IF(calculations!D65&gt;0,calculations!D65,0))</f>
        <v>0</v>
      </c>
      <c r="J346" s="186">
        <f>IF('group input'!C$52="None",0,IF(calculations!AA65&gt;0,calculations!AA65,0))</f>
        <v>0</v>
      </c>
      <c r="K346" s="187">
        <f t="shared" si="3"/>
        <v>0</v>
      </c>
      <c r="L346" s="188">
        <f>calculations!AB65</f>
        <v>0</v>
      </c>
      <c r="N346" s="71"/>
      <c r="O346" s="71"/>
      <c r="P346" s="71"/>
      <c r="Q346" s="71"/>
      <c r="R346" s="71"/>
      <c r="S346" s="71"/>
    </row>
    <row r="347" spans="2:19" x14ac:dyDescent="0.3">
      <c r="B347" s="140">
        <f>IF('group input'!C$52="None",0,IF(calculations!F16&gt;0,calculations!F16,0))</f>
        <v>0</v>
      </c>
      <c r="C347" s="135">
        <f>IF('group input'!C$52="None",0,IF(calculations!D16&gt;0,calculations!D16,0))</f>
        <v>0</v>
      </c>
      <c r="D347" s="186">
        <f>IF('group input'!C$52="None",0,IF(calculations!AA16&gt;0,calculations!AA16,0))</f>
        <v>0</v>
      </c>
      <c r="E347" s="187">
        <f t="shared" si="2"/>
        <v>0</v>
      </c>
      <c r="F347" s="139">
        <f>calculations!AB16</f>
        <v>0</v>
      </c>
      <c r="G347" s="133"/>
      <c r="H347" s="108">
        <f>IF('group input'!C$52="None",0,IF(calculations!F66&gt;0,calculations!F66,0))</f>
        <v>0</v>
      </c>
      <c r="I347" s="135">
        <f>IF('group input'!C$52="None",0,IF(calculations!D66&gt;0,calculations!D66,0))</f>
        <v>0</v>
      </c>
      <c r="J347" s="186">
        <f>IF('group input'!C$52="None",0,IF(calculations!AA66&gt;0,calculations!AA66,0))</f>
        <v>0</v>
      </c>
      <c r="K347" s="187">
        <f t="shared" si="3"/>
        <v>0</v>
      </c>
      <c r="L347" s="188">
        <f>calculations!AB66</f>
        <v>0</v>
      </c>
      <c r="N347" s="71"/>
      <c r="O347" s="71"/>
      <c r="P347" s="71"/>
      <c r="Q347" s="71"/>
      <c r="R347" s="71"/>
      <c r="S347" s="71"/>
    </row>
    <row r="348" spans="2:19" x14ac:dyDescent="0.3">
      <c r="B348" s="140">
        <f>IF('group input'!C$52="None",0,IF(calculations!F17&gt;0,calculations!F17,0))</f>
        <v>0</v>
      </c>
      <c r="C348" s="135">
        <f>IF('group input'!C$52="None",0,IF(calculations!D17&gt;0,calculations!D17,0))</f>
        <v>0</v>
      </c>
      <c r="D348" s="186">
        <f>IF('group input'!C$52="None",0,IF(calculations!AA17&gt;0,calculations!AA17,0))</f>
        <v>0</v>
      </c>
      <c r="E348" s="187">
        <f t="shared" si="2"/>
        <v>0</v>
      </c>
      <c r="F348" s="139">
        <f>calculations!AB17</f>
        <v>0</v>
      </c>
      <c r="G348" s="133"/>
      <c r="H348" s="108">
        <f>IF('group input'!C$52="None",0,IF(calculations!F67&gt;0,calculations!F67,0))</f>
        <v>0</v>
      </c>
      <c r="I348" s="135">
        <f>IF('group input'!C$52="None",0,IF(calculations!D67&gt;0,calculations!D67,0))</f>
        <v>0</v>
      </c>
      <c r="J348" s="186">
        <f>IF('group input'!C$52="None",0,IF(calculations!AA67&gt;0,calculations!AA67,0))</f>
        <v>0</v>
      </c>
      <c r="K348" s="187">
        <f t="shared" si="3"/>
        <v>0</v>
      </c>
      <c r="L348" s="188">
        <f>calculations!AB67</f>
        <v>0</v>
      </c>
      <c r="N348" s="71"/>
      <c r="O348" s="71"/>
      <c r="P348" s="71"/>
      <c r="Q348" s="71"/>
      <c r="R348" s="71"/>
      <c r="S348" s="71"/>
    </row>
    <row r="349" spans="2:19" x14ac:dyDescent="0.3">
      <c r="B349" s="140">
        <f>IF('group input'!C$52="None",0,IF(calculations!F18&gt;0,calculations!F18,0))</f>
        <v>0</v>
      </c>
      <c r="C349" s="135">
        <f>IF('group input'!C$52="None",0,IF(calculations!D18&gt;0,calculations!D18,0))</f>
        <v>0</v>
      </c>
      <c r="D349" s="186">
        <f>IF('group input'!C$52="None",0,IF(calculations!AA18&gt;0,calculations!AA18,0))</f>
        <v>0</v>
      </c>
      <c r="E349" s="187">
        <f t="shared" si="2"/>
        <v>0</v>
      </c>
      <c r="F349" s="139">
        <f>calculations!AB18</f>
        <v>0</v>
      </c>
      <c r="G349" s="133"/>
      <c r="H349" s="108">
        <f>IF('group input'!C$52="None",0,IF(calculations!F68&gt;0,calculations!F68,0))</f>
        <v>0</v>
      </c>
      <c r="I349" s="135">
        <f>IF('group input'!C$52="None",0,IF(calculations!D68&gt;0,calculations!D68,0))</f>
        <v>0</v>
      </c>
      <c r="J349" s="186">
        <f>IF('group input'!C$52="None",0,IF(calculations!AA68&gt;0,calculations!AA68,0))</f>
        <v>0</v>
      </c>
      <c r="K349" s="187">
        <f t="shared" si="3"/>
        <v>0</v>
      </c>
      <c r="L349" s="188">
        <f>calculations!AB68</f>
        <v>0</v>
      </c>
      <c r="N349" s="71"/>
      <c r="O349" s="71"/>
      <c r="P349" s="71"/>
      <c r="Q349" s="71"/>
      <c r="R349" s="71"/>
      <c r="S349" s="71"/>
    </row>
    <row r="350" spans="2:19" x14ac:dyDescent="0.3">
      <c r="B350" s="140">
        <f>IF('group input'!C$52="None",0,IF(calculations!F19&gt;0,calculations!F19,0))</f>
        <v>0</v>
      </c>
      <c r="C350" s="135">
        <f>IF('group input'!C$52="None",0,IF(calculations!D19&gt;0,calculations!D19,0))</f>
        <v>0</v>
      </c>
      <c r="D350" s="186">
        <f>IF('group input'!C$52="None",0,IF(calculations!AA19&gt;0,calculations!AA19,0))</f>
        <v>0</v>
      </c>
      <c r="E350" s="187">
        <f t="shared" si="2"/>
        <v>0</v>
      </c>
      <c r="F350" s="139">
        <f>calculations!AB19</f>
        <v>0</v>
      </c>
      <c r="G350" s="133"/>
      <c r="H350" s="108">
        <f>IF('group input'!C$52="None",0,IF(calculations!F69&gt;0,calculations!F69,0))</f>
        <v>0</v>
      </c>
      <c r="I350" s="135">
        <f>IF('group input'!C$52="None",0,IF(calculations!D69&gt;0,calculations!D69,0))</f>
        <v>0</v>
      </c>
      <c r="J350" s="186">
        <f>IF('group input'!C$52="None",0,IF(calculations!AA69&gt;0,calculations!AA69,0))</f>
        <v>0</v>
      </c>
      <c r="K350" s="187">
        <f t="shared" si="3"/>
        <v>0</v>
      </c>
      <c r="L350" s="188">
        <f>calculations!AB69</f>
        <v>0</v>
      </c>
      <c r="N350" s="71"/>
      <c r="O350" s="71"/>
      <c r="P350" s="71"/>
      <c r="Q350" s="71"/>
      <c r="R350" s="71"/>
      <c r="S350" s="71"/>
    </row>
    <row r="351" spans="2:19" x14ac:dyDescent="0.3">
      <c r="B351" s="140">
        <f>IF('group input'!C$52="None",0,IF(calculations!F20&gt;0,calculations!F20,0))</f>
        <v>0</v>
      </c>
      <c r="C351" s="135">
        <f>IF('group input'!C$52="None",0,IF(calculations!D20&gt;0,calculations!D20,0))</f>
        <v>0</v>
      </c>
      <c r="D351" s="186">
        <f>IF('group input'!C$52="None",0,IF(calculations!AA20&gt;0,calculations!AA20,0))</f>
        <v>0</v>
      </c>
      <c r="E351" s="187">
        <f t="shared" si="2"/>
        <v>0</v>
      </c>
      <c r="F351" s="139">
        <f>calculations!AB20</f>
        <v>0</v>
      </c>
      <c r="G351" s="133"/>
      <c r="H351" s="108">
        <f>IF('group input'!C$52="None",0,IF(calculations!F70&gt;0,calculations!F70,0))</f>
        <v>0</v>
      </c>
      <c r="I351" s="135">
        <f>IF('group input'!C$52="None",0,IF(calculations!D70&gt;0,calculations!D70,0))</f>
        <v>0</v>
      </c>
      <c r="J351" s="186">
        <f>IF('group input'!C$52="None",0,IF(calculations!AA70&gt;0,calculations!AA70,0))</f>
        <v>0</v>
      </c>
      <c r="K351" s="187">
        <f t="shared" si="3"/>
        <v>0</v>
      </c>
      <c r="L351" s="188">
        <f>calculations!AB70</f>
        <v>0</v>
      </c>
      <c r="N351" s="71"/>
      <c r="O351" s="71"/>
      <c r="P351" s="71"/>
      <c r="Q351" s="71"/>
      <c r="R351" s="71"/>
      <c r="S351" s="71"/>
    </row>
    <row r="352" spans="2:19" x14ac:dyDescent="0.3">
      <c r="B352" s="140">
        <f>IF('group input'!C$52="None",0,IF(calculations!F21&gt;0,calculations!F21,0))</f>
        <v>0</v>
      </c>
      <c r="C352" s="135">
        <f>IF('group input'!C$52="None",0,IF(calculations!D21&gt;0,calculations!D21,0))</f>
        <v>0</v>
      </c>
      <c r="D352" s="186">
        <f>IF('group input'!C$52="None",0,IF(calculations!AA21&gt;0,calculations!AA21,0))</f>
        <v>0</v>
      </c>
      <c r="E352" s="187">
        <f t="shared" si="2"/>
        <v>0</v>
      </c>
      <c r="F352" s="139">
        <f>calculations!AB21</f>
        <v>0</v>
      </c>
      <c r="G352" s="133"/>
      <c r="H352" s="108">
        <f>IF('group input'!C$52="None",0,IF(calculations!F71&gt;0,calculations!F71,0))</f>
        <v>0</v>
      </c>
      <c r="I352" s="135">
        <f>IF('group input'!C$52="None",0,IF(calculations!D71&gt;0,calculations!D71,0))</f>
        <v>0</v>
      </c>
      <c r="J352" s="186">
        <f>IF('group input'!C$52="None",0,IF(calculations!AA71&gt;0,calculations!AA71,0))</f>
        <v>0</v>
      </c>
      <c r="K352" s="187">
        <f t="shared" si="3"/>
        <v>0</v>
      </c>
      <c r="L352" s="188">
        <f>calculations!AB71</f>
        <v>0</v>
      </c>
      <c r="N352" s="71"/>
      <c r="O352" s="71"/>
      <c r="P352" s="71"/>
      <c r="Q352" s="71"/>
      <c r="R352" s="71"/>
      <c r="S352" s="71"/>
    </row>
    <row r="353" spans="2:19" x14ac:dyDescent="0.3">
      <c r="B353" s="140">
        <f>IF('group input'!C$52="None",0,IF(calculations!F22&gt;0,calculations!F22,0))</f>
        <v>0</v>
      </c>
      <c r="C353" s="135">
        <f>IF('group input'!C$52="None",0,IF(calculations!D22&gt;0,calculations!D22,0))</f>
        <v>0</v>
      </c>
      <c r="D353" s="186">
        <f>IF('group input'!C$52="None",0,IF(calculations!AA22&gt;0,calculations!AA22,0))</f>
        <v>0</v>
      </c>
      <c r="E353" s="187">
        <f t="shared" si="2"/>
        <v>0</v>
      </c>
      <c r="F353" s="139">
        <f>calculations!AB22</f>
        <v>0</v>
      </c>
      <c r="G353" s="133"/>
      <c r="H353" s="108">
        <f>IF('group input'!C$52="None",0,IF(calculations!F72&gt;0,calculations!F72,0))</f>
        <v>0</v>
      </c>
      <c r="I353" s="135">
        <f>IF('group input'!C$52="None",0,IF(calculations!D72&gt;0,calculations!D72,0))</f>
        <v>0</v>
      </c>
      <c r="J353" s="186">
        <f>IF('group input'!C$52="None",0,IF(calculations!AA72&gt;0,calculations!AA72,0))</f>
        <v>0</v>
      </c>
      <c r="K353" s="187">
        <f t="shared" si="3"/>
        <v>0</v>
      </c>
      <c r="L353" s="188">
        <f>calculations!AB72</f>
        <v>0</v>
      </c>
      <c r="N353" s="71"/>
      <c r="O353" s="71"/>
      <c r="P353" s="71"/>
      <c r="Q353" s="71"/>
      <c r="R353" s="71"/>
      <c r="S353" s="71"/>
    </row>
    <row r="354" spans="2:19" x14ac:dyDescent="0.3">
      <c r="B354" s="140">
        <f>IF('group input'!C$52="None",0,IF(calculations!F23&gt;0,calculations!F23,0))</f>
        <v>0</v>
      </c>
      <c r="C354" s="135">
        <f>IF('group input'!C$52="None",0,IF(calculations!D23&gt;0,calculations!D23,0))</f>
        <v>0</v>
      </c>
      <c r="D354" s="186">
        <f>IF('group input'!C$52="None",0,IF(calculations!AA23&gt;0,calculations!AA23,0))</f>
        <v>0</v>
      </c>
      <c r="E354" s="187">
        <f t="shared" si="2"/>
        <v>0</v>
      </c>
      <c r="F354" s="139">
        <f>calculations!AB23</f>
        <v>0</v>
      </c>
      <c r="G354" s="133"/>
      <c r="H354" s="108">
        <f>IF('group input'!C$52="None",0,IF(calculations!F73&gt;0,calculations!F73,0))</f>
        <v>0</v>
      </c>
      <c r="I354" s="135">
        <f>IF('group input'!C$52="None",0,IF(calculations!D73&gt;0,calculations!D73,0))</f>
        <v>0</v>
      </c>
      <c r="J354" s="186">
        <f>IF('group input'!C$52="None",0,IF(calculations!AA73&gt;0,calculations!AA73,0))</f>
        <v>0</v>
      </c>
      <c r="K354" s="187">
        <f t="shared" si="3"/>
        <v>0</v>
      </c>
      <c r="L354" s="188">
        <f>calculations!AB73</f>
        <v>0</v>
      </c>
      <c r="N354" s="71"/>
      <c r="O354" s="71"/>
      <c r="P354" s="71"/>
      <c r="Q354" s="71"/>
      <c r="R354" s="71"/>
      <c r="S354" s="71"/>
    </row>
    <row r="355" spans="2:19" x14ac:dyDescent="0.3">
      <c r="B355" s="140">
        <f>IF('group input'!C$52="None",0,IF(calculations!F24&gt;0,calculations!F24,0))</f>
        <v>0</v>
      </c>
      <c r="C355" s="135">
        <f>IF('group input'!C$52="None",0,IF(calculations!D24&gt;0,calculations!D24,0))</f>
        <v>0</v>
      </c>
      <c r="D355" s="186">
        <f>IF('group input'!C$52="None",0,IF(calculations!AA24&gt;0,calculations!AA24,0))</f>
        <v>0</v>
      </c>
      <c r="E355" s="187">
        <f t="shared" si="2"/>
        <v>0</v>
      </c>
      <c r="F355" s="139">
        <f>calculations!AB24</f>
        <v>0</v>
      </c>
      <c r="G355" s="133"/>
      <c r="H355" s="108">
        <f>IF('group input'!C$52="None",0,IF(calculations!F74&gt;0,calculations!F74,0))</f>
        <v>0</v>
      </c>
      <c r="I355" s="135">
        <f>IF('group input'!C$52="None",0,IF(calculations!D74&gt;0,calculations!D74,0))</f>
        <v>0</v>
      </c>
      <c r="J355" s="186">
        <f>IF('group input'!C$52="None",0,IF(calculations!AA74&gt;0,calculations!AA74,0))</f>
        <v>0</v>
      </c>
      <c r="K355" s="187">
        <f t="shared" si="3"/>
        <v>0</v>
      </c>
      <c r="L355" s="188">
        <f>calculations!AB74</f>
        <v>0</v>
      </c>
      <c r="N355" s="71"/>
      <c r="O355" s="71"/>
      <c r="P355" s="71"/>
      <c r="Q355" s="71"/>
      <c r="R355" s="71"/>
      <c r="S355" s="71"/>
    </row>
    <row r="356" spans="2:19" x14ac:dyDescent="0.3">
      <c r="B356" s="140">
        <f>IF('group input'!C$52="None",0,IF(calculations!F25&gt;0,calculations!F25,0))</f>
        <v>0</v>
      </c>
      <c r="C356" s="135">
        <f>IF('group input'!C$52="None",0,IF(calculations!D25&gt;0,calculations!D25,0))</f>
        <v>0</v>
      </c>
      <c r="D356" s="186">
        <f>IF('group input'!C$52="None",0,IF(calculations!AA25&gt;0,calculations!AA25,0))</f>
        <v>0</v>
      </c>
      <c r="E356" s="187">
        <f t="shared" si="2"/>
        <v>0</v>
      </c>
      <c r="F356" s="139">
        <f>calculations!AB25</f>
        <v>0</v>
      </c>
      <c r="G356" s="133"/>
      <c r="H356" s="108">
        <f>IF('group input'!C$52="None",0,IF(calculations!F75&gt;0,calculations!F75,0))</f>
        <v>0</v>
      </c>
      <c r="I356" s="135">
        <f>IF('group input'!C$52="None",0,IF(calculations!D75&gt;0,calculations!D75,0))</f>
        <v>0</v>
      </c>
      <c r="J356" s="186">
        <f>IF('group input'!C$52="None",0,IF(calculations!AA75&gt;0,calculations!AA75,0))</f>
        <v>0</v>
      </c>
      <c r="K356" s="187">
        <f t="shared" si="3"/>
        <v>0</v>
      </c>
      <c r="L356" s="188">
        <f>calculations!AB75</f>
        <v>0</v>
      </c>
      <c r="N356" s="71"/>
      <c r="O356" s="71"/>
      <c r="P356" s="71"/>
      <c r="Q356" s="71"/>
      <c r="R356" s="71"/>
      <c r="S356" s="71"/>
    </row>
    <row r="357" spans="2:19" x14ac:dyDescent="0.3">
      <c r="B357" s="140">
        <f>IF('group input'!C$52="None",0,IF(calculations!F26&gt;0,calculations!F26,0))</f>
        <v>0</v>
      </c>
      <c r="C357" s="135">
        <f>IF('group input'!C$52="None",0,IF(calculations!D26&gt;0,calculations!D26,0))</f>
        <v>0</v>
      </c>
      <c r="D357" s="186">
        <f>IF('group input'!C$52="None",0,IF(calculations!AA26&gt;0,calculations!AA26,0))</f>
        <v>0</v>
      </c>
      <c r="E357" s="187">
        <f t="shared" si="2"/>
        <v>0</v>
      </c>
      <c r="F357" s="139">
        <f>calculations!AB26</f>
        <v>0</v>
      </c>
      <c r="G357" s="133"/>
      <c r="H357" s="108">
        <f>IF('group input'!C$52="None",0,IF(calculations!F76&gt;0,calculations!F76,0))</f>
        <v>0</v>
      </c>
      <c r="I357" s="135">
        <f>IF('group input'!C$52="None",0,IF(calculations!D76&gt;0,calculations!D76,0))</f>
        <v>0</v>
      </c>
      <c r="J357" s="186">
        <f>IF('group input'!C$52="None",0,IF(calculations!AA76&gt;0,calculations!AA76,0))</f>
        <v>0</v>
      </c>
      <c r="K357" s="187">
        <f t="shared" si="3"/>
        <v>0</v>
      </c>
      <c r="L357" s="188">
        <f>calculations!AB76</f>
        <v>0</v>
      </c>
      <c r="N357" s="71"/>
      <c r="O357" s="71"/>
      <c r="P357" s="71"/>
      <c r="Q357" s="71"/>
      <c r="R357" s="71"/>
      <c r="S357" s="71"/>
    </row>
    <row r="358" spans="2:19" x14ac:dyDescent="0.3">
      <c r="B358" s="140">
        <f>IF('group input'!C$52="None",0,IF(calculations!F27&gt;0,calculations!F27,0))</f>
        <v>0</v>
      </c>
      <c r="C358" s="135">
        <f>IF('group input'!C$52="None",0,IF(calculations!D27&gt;0,calculations!D27,0))</f>
        <v>0</v>
      </c>
      <c r="D358" s="186">
        <f>IF('group input'!C$52="None",0,IF(calculations!AA27&gt;0,calculations!AA27,0))</f>
        <v>0</v>
      </c>
      <c r="E358" s="187">
        <f t="shared" si="2"/>
        <v>0</v>
      </c>
      <c r="F358" s="139">
        <f>calculations!AB27</f>
        <v>0</v>
      </c>
      <c r="G358" s="133"/>
      <c r="H358" s="108">
        <f>IF('group input'!C$52="None",0,IF(calculations!F77&gt;0,calculations!F77,0))</f>
        <v>0</v>
      </c>
      <c r="I358" s="135">
        <f>IF('group input'!C$52="None",0,IF(calculations!D77&gt;0,calculations!D77,0))</f>
        <v>0</v>
      </c>
      <c r="J358" s="186">
        <f>IF('group input'!C$52="None",0,IF(calculations!AA77&gt;0,calculations!AA77,0))</f>
        <v>0</v>
      </c>
      <c r="K358" s="187">
        <f t="shared" si="3"/>
        <v>0</v>
      </c>
      <c r="L358" s="188">
        <f>calculations!AB77</f>
        <v>0</v>
      </c>
      <c r="N358" s="71"/>
      <c r="O358" s="71"/>
      <c r="P358" s="71"/>
      <c r="Q358" s="71"/>
      <c r="R358" s="71"/>
      <c r="S358" s="71"/>
    </row>
    <row r="359" spans="2:19" x14ac:dyDescent="0.3">
      <c r="B359" s="140">
        <f>IF('group input'!C$52="None",0,IF(calculations!F28&gt;0,calculations!F28,0))</f>
        <v>0</v>
      </c>
      <c r="C359" s="135">
        <f>IF('group input'!C$52="None",0,IF(calculations!D28&gt;0,calculations!D28,0))</f>
        <v>0</v>
      </c>
      <c r="D359" s="186">
        <f>IF('group input'!C$52="None",0,IF(calculations!AA28&gt;0,calculations!AA28,0))</f>
        <v>0</v>
      </c>
      <c r="E359" s="187">
        <f t="shared" si="2"/>
        <v>0</v>
      </c>
      <c r="F359" s="139">
        <f>calculations!AB28</f>
        <v>0</v>
      </c>
      <c r="G359" s="133"/>
      <c r="H359" s="108">
        <f>IF('group input'!C$52="None",0,IF(calculations!F78&gt;0,calculations!F78,0))</f>
        <v>0</v>
      </c>
      <c r="I359" s="135">
        <f>IF('group input'!C$52="None",0,IF(calculations!D78&gt;0,calculations!D78,0))</f>
        <v>0</v>
      </c>
      <c r="J359" s="186">
        <f>IF('group input'!C$52="None",0,IF(calculations!AA78&gt;0,calculations!AA78,0))</f>
        <v>0</v>
      </c>
      <c r="K359" s="187">
        <f t="shared" si="3"/>
        <v>0</v>
      </c>
      <c r="L359" s="188">
        <f>calculations!AB78</f>
        <v>0</v>
      </c>
      <c r="N359" s="71"/>
      <c r="O359" s="71"/>
      <c r="P359" s="71"/>
      <c r="Q359" s="71"/>
      <c r="R359" s="71"/>
      <c r="S359" s="71"/>
    </row>
    <row r="360" spans="2:19" x14ac:dyDescent="0.3">
      <c r="B360" s="140">
        <f>IF('group input'!C$52="None",0,IF(calculations!F29&gt;0,calculations!F29,0))</f>
        <v>0</v>
      </c>
      <c r="C360" s="135">
        <f>IF('group input'!C$52="None",0,IF(calculations!D29&gt;0,calculations!D29,0))</f>
        <v>0</v>
      </c>
      <c r="D360" s="186">
        <f>IF('group input'!C$52="None",0,IF(calculations!AA29&gt;0,calculations!AA29,0))</f>
        <v>0</v>
      </c>
      <c r="E360" s="187">
        <f t="shared" si="2"/>
        <v>0</v>
      </c>
      <c r="F360" s="139">
        <f>calculations!AB29</f>
        <v>0</v>
      </c>
      <c r="G360" s="133"/>
      <c r="H360" s="108">
        <f>IF('group input'!C$52="None",0,IF(calculations!F79&gt;0,calculations!F79,0))</f>
        <v>0</v>
      </c>
      <c r="I360" s="135">
        <f>IF('group input'!C$52="None",0,IF(calculations!D79&gt;0,calculations!D79,0))</f>
        <v>0</v>
      </c>
      <c r="J360" s="186">
        <f>IF('group input'!C$52="None",0,IF(calculations!AA79&gt;0,calculations!AA79,0))</f>
        <v>0</v>
      </c>
      <c r="K360" s="187">
        <f t="shared" si="3"/>
        <v>0</v>
      </c>
      <c r="L360" s="188">
        <f>calculations!AB79</f>
        <v>0</v>
      </c>
      <c r="N360" s="71"/>
      <c r="O360" s="71"/>
      <c r="P360" s="71"/>
      <c r="Q360" s="71"/>
      <c r="R360" s="71"/>
      <c r="S360" s="71"/>
    </row>
    <row r="361" spans="2:19" x14ac:dyDescent="0.3">
      <c r="B361" s="140">
        <f>IF('group input'!C$52="None",0,IF(calculations!F30&gt;0,calculations!F30,0))</f>
        <v>0</v>
      </c>
      <c r="C361" s="135">
        <f>IF('group input'!C$52="None",0,IF(calculations!D30&gt;0,calculations!D30,0))</f>
        <v>0</v>
      </c>
      <c r="D361" s="186">
        <f>IF('group input'!C$52="None",0,IF(calculations!AA30&gt;0,calculations!AA30,0))</f>
        <v>0</v>
      </c>
      <c r="E361" s="187">
        <f t="shared" si="2"/>
        <v>0</v>
      </c>
      <c r="F361" s="139">
        <f>calculations!AB30</f>
        <v>0</v>
      </c>
      <c r="G361" s="133"/>
      <c r="H361" s="108">
        <f>IF('group input'!C$52="None",0,IF(calculations!F80&gt;0,calculations!F80,0))</f>
        <v>0</v>
      </c>
      <c r="I361" s="135">
        <f>IF('group input'!C$52="None",0,IF(calculations!D80&gt;0,calculations!D80,0))</f>
        <v>0</v>
      </c>
      <c r="J361" s="186">
        <f>IF('group input'!C$52="None",0,IF(calculations!AA80&gt;0,calculations!AA80,0))</f>
        <v>0</v>
      </c>
      <c r="K361" s="187">
        <f t="shared" si="3"/>
        <v>0</v>
      </c>
      <c r="L361" s="188">
        <f>calculations!AB80</f>
        <v>0</v>
      </c>
      <c r="N361" s="71"/>
      <c r="O361" s="71"/>
      <c r="P361" s="71"/>
      <c r="Q361" s="71"/>
      <c r="R361" s="71"/>
      <c r="S361" s="71"/>
    </row>
    <row r="362" spans="2:19" x14ac:dyDescent="0.3">
      <c r="B362" s="140">
        <f>IF('group input'!C$52="None",0,IF(calculations!F31&gt;0,calculations!F31,0))</f>
        <v>0</v>
      </c>
      <c r="C362" s="135">
        <f>IF('group input'!C$52="None",0,IF(calculations!D31&gt;0,calculations!D31,0))</f>
        <v>0</v>
      </c>
      <c r="D362" s="186">
        <f>IF('group input'!C$52="None",0,IF(calculations!AA31&gt;0,calculations!AA31,0))</f>
        <v>0</v>
      </c>
      <c r="E362" s="187">
        <f t="shared" si="2"/>
        <v>0</v>
      </c>
      <c r="F362" s="139">
        <f>calculations!AB31</f>
        <v>0</v>
      </c>
      <c r="G362" s="133"/>
      <c r="H362" s="108">
        <f>IF('group input'!C$52="None",0,IF(calculations!F81&gt;0,calculations!F81,0))</f>
        <v>0</v>
      </c>
      <c r="I362" s="135">
        <f>IF('group input'!C$52="None",0,IF(calculations!D81&gt;0,calculations!D81,0))</f>
        <v>0</v>
      </c>
      <c r="J362" s="186">
        <f>IF('group input'!C$52="None",0,IF(calculations!AA81&gt;0,calculations!AA81,0))</f>
        <v>0</v>
      </c>
      <c r="K362" s="187">
        <f t="shared" si="3"/>
        <v>0</v>
      </c>
      <c r="L362" s="188">
        <f>calculations!AB81</f>
        <v>0</v>
      </c>
      <c r="N362" s="71"/>
      <c r="O362" s="71"/>
      <c r="P362" s="71"/>
      <c r="Q362" s="71"/>
      <c r="R362" s="71"/>
      <c r="S362" s="71"/>
    </row>
    <row r="363" spans="2:19" x14ac:dyDescent="0.3">
      <c r="B363" s="140">
        <f>IF('group input'!C$52="None",0,IF(calculations!F32&gt;0,calculations!F32,0))</f>
        <v>0</v>
      </c>
      <c r="C363" s="135">
        <f>IF('group input'!C$52="None",0,IF(calculations!D32&gt;0,calculations!D32,0))</f>
        <v>0</v>
      </c>
      <c r="D363" s="186">
        <f>IF('group input'!C$52="None",0,IF(calculations!AA32&gt;0,calculations!AA32,0))</f>
        <v>0</v>
      </c>
      <c r="E363" s="187">
        <f t="shared" si="2"/>
        <v>0</v>
      </c>
      <c r="F363" s="139">
        <f>calculations!AB32</f>
        <v>0</v>
      </c>
      <c r="G363" s="133"/>
      <c r="H363" s="108">
        <f>IF('group input'!C$52="None",0,IF(calculations!F82&gt;0,calculations!F82,0))</f>
        <v>0</v>
      </c>
      <c r="I363" s="135">
        <f>IF('group input'!C$52="None",0,IF(calculations!D82&gt;0,calculations!D82,0))</f>
        <v>0</v>
      </c>
      <c r="J363" s="186">
        <f>IF('group input'!C$52="None",0,IF(calculations!AA82&gt;0,calculations!AA82,0))</f>
        <v>0</v>
      </c>
      <c r="K363" s="187">
        <f t="shared" si="3"/>
        <v>0</v>
      </c>
      <c r="L363" s="188">
        <f>calculations!AB82</f>
        <v>0</v>
      </c>
      <c r="N363" s="71"/>
      <c r="O363" s="71"/>
      <c r="P363" s="71"/>
      <c r="Q363" s="71"/>
      <c r="R363" s="71"/>
      <c r="S363" s="71"/>
    </row>
    <row r="364" spans="2:19" x14ac:dyDescent="0.3">
      <c r="B364" s="140">
        <f>IF('group input'!C$52="None",0,IF(calculations!F33&gt;0,calculations!F33,0))</f>
        <v>0</v>
      </c>
      <c r="C364" s="135">
        <f>IF('group input'!C$52="None",0,IF(calculations!D33&gt;0,calculations!D33,0))</f>
        <v>0</v>
      </c>
      <c r="D364" s="186">
        <f>IF('group input'!C$52="None",0,IF(calculations!AA33&gt;0,calculations!AA33,0))</f>
        <v>0</v>
      </c>
      <c r="E364" s="187">
        <f t="shared" si="2"/>
        <v>0</v>
      </c>
      <c r="F364" s="139">
        <f>calculations!AB33</f>
        <v>0</v>
      </c>
      <c r="G364" s="133"/>
      <c r="H364" s="108">
        <f>IF('group input'!C$52="None",0,IF(calculations!F83&gt;0,calculations!F83,0))</f>
        <v>0</v>
      </c>
      <c r="I364" s="135">
        <f>IF('group input'!C$52="None",0,IF(calculations!D83&gt;0,calculations!D83,0))</f>
        <v>0</v>
      </c>
      <c r="J364" s="186">
        <f>IF('group input'!C$52="None",0,IF(calculations!AA83&gt;0,calculations!AA83,0))</f>
        <v>0</v>
      </c>
      <c r="K364" s="187">
        <f t="shared" si="3"/>
        <v>0</v>
      </c>
      <c r="L364" s="188">
        <f>calculations!AB83</f>
        <v>0</v>
      </c>
      <c r="N364" s="71"/>
      <c r="O364" s="71"/>
      <c r="P364" s="71"/>
      <c r="Q364" s="71"/>
      <c r="R364" s="71"/>
      <c r="S364" s="71"/>
    </row>
    <row r="365" spans="2:19" x14ac:dyDescent="0.3">
      <c r="B365" s="140">
        <f>IF('group input'!C$52="None",0,IF(calculations!F34&gt;0,calculations!F34,0))</f>
        <v>0</v>
      </c>
      <c r="C365" s="135">
        <f>IF('group input'!C$52="None",0,IF(calculations!D34&gt;0,calculations!D34,0))</f>
        <v>0</v>
      </c>
      <c r="D365" s="186">
        <f>IF('group input'!C$52="None",0,IF(calculations!AA34&gt;0,calculations!AA34,0))</f>
        <v>0</v>
      </c>
      <c r="E365" s="187">
        <f t="shared" si="2"/>
        <v>0</v>
      </c>
      <c r="F365" s="139">
        <f>calculations!AB34</f>
        <v>0</v>
      </c>
      <c r="G365" s="133"/>
      <c r="H365" s="108">
        <f>IF('group input'!C$52="None",0,IF(calculations!F84&gt;0,calculations!F84,0))</f>
        <v>0</v>
      </c>
      <c r="I365" s="135">
        <f>IF('group input'!C$52="None",0,IF(calculations!D84&gt;0,calculations!D84,0))</f>
        <v>0</v>
      </c>
      <c r="J365" s="186">
        <f>IF('group input'!C$52="None",0,IF(calculations!AA84&gt;0,calculations!AA84,0))</f>
        <v>0</v>
      </c>
      <c r="K365" s="187">
        <f t="shared" si="3"/>
        <v>0</v>
      </c>
      <c r="L365" s="188">
        <f>calculations!AB84</f>
        <v>0</v>
      </c>
      <c r="N365" s="71"/>
      <c r="O365" s="71"/>
      <c r="P365" s="71"/>
      <c r="Q365" s="71"/>
      <c r="R365" s="71"/>
      <c r="S365" s="71"/>
    </row>
    <row r="366" spans="2:19" x14ac:dyDescent="0.3">
      <c r="B366" s="140">
        <f>IF('group input'!C$52="None",0,IF(calculations!F35&gt;0,calculations!F35,0))</f>
        <v>0</v>
      </c>
      <c r="C366" s="135">
        <f>IF('group input'!C$52="None",0,IF(calculations!D35&gt;0,calculations!D35,0))</f>
        <v>0</v>
      </c>
      <c r="D366" s="186">
        <f>IF('group input'!C$52="None",0,IF(calculations!AA35&gt;0,calculations!AA35,0))</f>
        <v>0</v>
      </c>
      <c r="E366" s="187">
        <f t="shared" si="2"/>
        <v>0</v>
      </c>
      <c r="F366" s="139">
        <f>calculations!AB35</f>
        <v>0</v>
      </c>
      <c r="G366" s="133"/>
      <c r="H366" s="108">
        <f>IF('group input'!C$52="None",0,IF(calculations!F85&gt;0,calculations!F85,0))</f>
        <v>0</v>
      </c>
      <c r="I366" s="135">
        <f>IF('group input'!C$52="None",0,IF(calculations!D85&gt;0,calculations!D85,0))</f>
        <v>0</v>
      </c>
      <c r="J366" s="186">
        <f>IF('group input'!C$52="None",0,IF(calculations!AA85&gt;0,calculations!AA85,0))</f>
        <v>0</v>
      </c>
      <c r="K366" s="187">
        <f t="shared" si="3"/>
        <v>0</v>
      </c>
      <c r="L366" s="188">
        <f>calculations!AB85</f>
        <v>0</v>
      </c>
      <c r="N366" s="71"/>
      <c r="O366" s="71"/>
      <c r="P366" s="71"/>
      <c r="Q366" s="71"/>
      <c r="R366" s="71"/>
      <c r="S366" s="71"/>
    </row>
    <row r="367" spans="2:19" x14ac:dyDescent="0.3">
      <c r="B367" s="140">
        <f>IF('group input'!C$52="None",0,IF(calculations!F36&gt;0,calculations!F36,0))</f>
        <v>0</v>
      </c>
      <c r="C367" s="135">
        <f>IF('group input'!C$52="None",0,IF(calculations!D36&gt;0,calculations!D36,0))</f>
        <v>0</v>
      </c>
      <c r="D367" s="186">
        <f>IF('group input'!C$52="None",0,IF(calculations!AA36&gt;0,calculations!AA36,0))</f>
        <v>0</v>
      </c>
      <c r="E367" s="187">
        <f t="shared" si="2"/>
        <v>0</v>
      </c>
      <c r="F367" s="139">
        <f>calculations!AB36</f>
        <v>0</v>
      </c>
      <c r="G367" s="133"/>
      <c r="H367" s="108">
        <f>IF('group input'!C$52="None",0,IF(calculations!F86&gt;0,calculations!F86,0))</f>
        <v>0</v>
      </c>
      <c r="I367" s="135">
        <f>IF('group input'!C$52="None",0,IF(calculations!D86&gt;0,calculations!D86,0))</f>
        <v>0</v>
      </c>
      <c r="J367" s="186">
        <f>IF('group input'!C$52="None",0,IF(calculations!AA86&gt;0,calculations!AA86,0))</f>
        <v>0</v>
      </c>
      <c r="K367" s="187">
        <f t="shared" si="3"/>
        <v>0</v>
      </c>
      <c r="L367" s="188">
        <f>calculations!AB86</f>
        <v>0</v>
      </c>
      <c r="N367" s="71"/>
      <c r="O367" s="71"/>
      <c r="P367" s="71"/>
      <c r="Q367" s="71"/>
      <c r="R367" s="71"/>
      <c r="S367" s="71"/>
    </row>
    <row r="368" spans="2:19" x14ac:dyDescent="0.3">
      <c r="B368" s="140">
        <f>IF('group input'!C$52="None",0,IF(calculations!F37&gt;0,calculations!F37,0))</f>
        <v>0</v>
      </c>
      <c r="C368" s="135">
        <f>IF('group input'!C$52="None",0,IF(calculations!D37&gt;0,calculations!D37,0))</f>
        <v>0</v>
      </c>
      <c r="D368" s="186">
        <f>IF('group input'!C$52="None",0,IF(calculations!AA37&gt;0,calculations!AA37,0))</f>
        <v>0</v>
      </c>
      <c r="E368" s="187">
        <f t="shared" si="2"/>
        <v>0</v>
      </c>
      <c r="F368" s="139">
        <f>calculations!AB37</f>
        <v>0</v>
      </c>
      <c r="G368" s="133"/>
      <c r="H368" s="108">
        <f>IF('group input'!C$52="None",0,IF(calculations!F87&gt;0,calculations!F87,0))</f>
        <v>0</v>
      </c>
      <c r="I368" s="135">
        <f>IF('group input'!C$52="None",0,IF(calculations!D87&gt;0,calculations!D87,0))</f>
        <v>0</v>
      </c>
      <c r="J368" s="186">
        <f>IF('group input'!C$52="None",0,IF(calculations!AA87&gt;0,calculations!AA87,0))</f>
        <v>0</v>
      </c>
      <c r="K368" s="187">
        <f t="shared" si="3"/>
        <v>0</v>
      </c>
      <c r="L368" s="188">
        <f>calculations!AB87</f>
        <v>0</v>
      </c>
      <c r="N368" s="71"/>
      <c r="O368" s="71"/>
      <c r="P368" s="71"/>
      <c r="Q368" s="71"/>
      <c r="R368" s="71"/>
      <c r="S368" s="71"/>
    </row>
    <row r="369" spans="2:19" x14ac:dyDescent="0.3">
      <c r="B369" s="140">
        <f>IF('group input'!C$52="None",0,IF(calculations!F38&gt;0,calculations!F38,0))</f>
        <v>0</v>
      </c>
      <c r="C369" s="135">
        <f>IF('group input'!C$52="None",0,IF(calculations!D38&gt;0,calculations!D38,0))</f>
        <v>0</v>
      </c>
      <c r="D369" s="186">
        <f>IF('group input'!C$52="None",0,IF(calculations!AA38&gt;0,calculations!AA38,0))</f>
        <v>0</v>
      </c>
      <c r="E369" s="187">
        <f t="shared" si="2"/>
        <v>0</v>
      </c>
      <c r="F369" s="139">
        <f>calculations!AB38</f>
        <v>0</v>
      </c>
      <c r="G369" s="133"/>
      <c r="H369" s="108">
        <f>IF('group input'!C$52="None",0,IF(calculations!F88&gt;0,calculations!F88,0))</f>
        <v>0</v>
      </c>
      <c r="I369" s="135">
        <f>IF('group input'!C$52="None",0,IF(calculations!D88&gt;0,calculations!D88,0))</f>
        <v>0</v>
      </c>
      <c r="J369" s="186">
        <f>IF('group input'!C$52="None",0,IF(calculations!AA88&gt;0,calculations!AA88,0))</f>
        <v>0</v>
      </c>
      <c r="K369" s="187">
        <f t="shared" si="3"/>
        <v>0</v>
      </c>
      <c r="L369" s="188">
        <f>calculations!AB88</f>
        <v>0</v>
      </c>
      <c r="N369" s="71"/>
      <c r="O369" s="71"/>
      <c r="P369" s="71"/>
      <c r="Q369" s="71"/>
      <c r="R369" s="71"/>
      <c r="S369" s="71"/>
    </row>
    <row r="370" spans="2:19" x14ac:dyDescent="0.3">
      <c r="B370" s="140">
        <f>IF('group input'!C$52="None",0,IF(calculations!F39&gt;0,calculations!F39,0))</f>
        <v>0</v>
      </c>
      <c r="C370" s="135">
        <f>IF('group input'!C$52="None",0,IF(calculations!D39&gt;0,calculations!D39,0))</f>
        <v>0</v>
      </c>
      <c r="D370" s="186">
        <f>IF('group input'!C$52="None",0,IF(calculations!AA39&gt;0,calculations!AA39,0))</f>
        <v>0</v>
      </c>
      <c r="E370" s="187">
        <f t="shared" si="2"/>
        <v>0</v>
      </c>
      <c r="F370" s="139">
        <f>calculations!AB39</f>
        <v>0</v>
      </c>
      <c r="G370" s="133"/>
      <c r="H370" s="108">
        <f>IF('group input'!C$52="None",0,IF(calculations!F89&gt;0,calculations!F89,0))</f>
        <v>0</v>
      </c>
      <c r="I370" s="135">
        <f>IF('group input'!C$52="None",0,IF(calculations!D89&gt;0,calculations!D89,0))</f>
        <v>0</v>
      </c>
      <c r="J370" s="186">
        <f>IF('group input'!C$52="None",0,IF(calculations!AA89&gt;0,calculations!AA89,0))</f>
        <v>0</v>
      </c>
      <c r="K370" s="187">
        <f t="shared" si="3"/>
        <v>0</v>
      </c>
      <c r="L370" s="188">
        <f>calculations!AB89</f>
        <v>0</v>
      </c>
      <c r="N370" s="71"/>
      <c r="O370" s="71"/>
      <c r="P370" s="71"/>
      <c r="Q370" s="71"/>
      <c r="R370" s="71"/>
      <c r="S370" s="71"/>
    </row>
    <row r="371" spans="2:19" x14ac:dyDescent="0.3">
      <c r="B371" s="140">
        <f>IF('group input'!C$52="None",0,IF(calculations!F40&gt;0,calculations!F40,0))</f>
        <v>0</v>
      </c>
      <c r="C371" s="135">
        <f>IF('group input'!C$52="None",0,IF(calculations!D40&gt;0,calculations!D40,0))</f>
        <v>0</v>
      </c>
      <c r="D371" s="186">
        <f>IF('group input'!C$52="None",0,IF(calculations!AA40&gt;0,calculations!AA40,0))</f>
        <v>0</v>
      </c>
      <c r="E371" s="187">
        <f t="shared" si="2"/>
        <v>0</v>
      </c>
      <c r="F371" s="139">
        <f>calculations!AB40</f>
        <v>0</v>
      </c>
      <c r="G371" s="133"/>
      <c r="H371" s="108">
        <f>IF('group input'!C$52="None",0,IF(calculations!F90&gt;0,calculations!F90,0))</f>
        <v>0</v>
      </c>
      <c r="I371" s="135">
        <f>IF('group input'!C$52="None",0,IF(calculations!D90&gt;0,calculations!D90,0))</f>
        <v>0</v>
      </c>
      <c r="J371" s="186">
        <f>IF('group input'!C$52="None",0,IF(calculations!AA90&gt;0,calculations!AA90,0))</f>
        <v>0</v>
      </c>
      <c r="K371" s="187">
        <f t="shared" si="3"/>
        <v>0</v>
      </c>
      <c r="L371" s="188">
        <f>calculations!AB90</f>
        <v>0</v>
      </c>
      <c r="N371" s="71"/>
      <c r="O371" s="71"/>
      <c r="P371" s="71"/>
      <c r="Q371" s="71"/>
      <c r="R371" s="71"/>
      <c r="S371" s="71"/>
    </row>
    <row r="372" spans="2:19" x14ac:dyDescent="0.3">
      <c r="B372" s="140">
        <f>IF('group input'!C$52="None",0,IF(calculations!F41&gt;0,calculations!F41,0))</f>
        <v>0</v>
      </c>
      <c r="C372" s="135">
        <f>IF('group input'!C$52="None",0,IF(calculations!D41&gt;0,calculations!D41,0))</f>
        <v>0</v>
      </c>
      <c r="D372" s="186">
        <f>IF('group input'!C$52="None",0,IF(calculations!AA41&gt;0,calculations!AA41,0))</f>
        <v>0</v>
      </c>
      <c r="E372" s="187">
        <f t="shared" si="2"/>
        <v>0</v>
      </c>
      <c r="F372" s="139">
        <f>calculations!AB41</f>
        <v>0</v>
      </c>
      <c r="G372" s="133"/>
      <c r="H372" s="108">
        <f>IF('group input'!C$52="None",0,IF(calculations!F91&gt;0,calculations!F91,0))</f>
        <v>0</v>
      </c>
      <c r="I372" s="135">
        <f>IF('group input'!C$52="None",0,IF(calculations!D91&gt;0,calculations!D91,0))</f>
        <v>0</v>
      </c>
      <c r="J372" s="186">
        <f>IF('group input'!C$52="None",0,IF(calculations!AA91&gt;0,calculations!AA91,0))</f>
        <v>0</v>
      </c>
      <c r="K372" s="187">
        <f t="shared" si="3"/>
        <v>0</v>
      </c>
      <c r="L372" s="188">
        <f>calculations!AB91</f>
        <v>0</v>
      </c>
      <c r="N372" s="71"/>
      <c r="O372" s="71"/>
      <c r="P372" s="71"/>
      <c r="Q372" s="71"/>
      <c r="R372" s="71"/>
      <c r="S372" s="71"/>
    </row>
    <row r="373" spans="2:19" x14ac:dyDescent="0.3">
      <c r="B373" s="140">
        <f>IF('group input'!C$52="None",0,IF(calculations!F42&gt;0,calculations!F42,0))</f>
        <v>0</v>
      </c>
      <c r="C373" s="135">
        <f>IF('group input'!C$52="None",0,IF(calculations!D42&gt;0,calculations!D42,0))</f>
        <v>0</v>
      </c>
      <c r="D373" s="186">
        <f>IF('group input'!C$52="None",0,IF(calculations!AA42&gt;0,calculations!AA42,0))</f>
        <v>0</v>
      </c>
      <c r="E373" s="187">
        <f t="shared" si="2"/>
        <v>0</v>
      </c>
      <c r="F373" s="139">
        <f>calculations!AB42</f>
        <v>0</v>
      </c>
      <c r="G373" s="133"/>
      <c r="H373" s="108">
        <f>IF('group input'!C$52="None",0,IF(calculations!F92&gt;0,calculations!F92,0))</f>
        <v>0</v>
      </c>
      <c r="I373" s="135">
        <f>IF('group input'!C$52="None",0,IF(calculations!D92&gt;0,calculations!D92,0))</f>
        <v>0</v>
      </c>
      <c r="J373" s="186">
        <f>IF('group input'!C$52="None",0,IF(calculations!AA92&gt;0,calculations!AA92,0))</f>
        <v>0</v>
      </c>
      <c r="K373" s="187">
        <f t="shared" si="3"/>
        <v>0</v>
      </c>
      <c r="L373" s="188">
        <f>calculations!AB92</f>
        <v>0</v>
      </c>
      <c r="N373" s="71"/>
      <c r="O373" s="71"/>
      <c r="P373" s="71"/>
      <c r="Q373" s="71"/>
      <c r="R373" s="71"/>
      <c r="S373" s="71"/>
    </row>
    <row r="374" spans="2:19" x14ac:dyDescent="0.3">
      <c r="B374" s="140">
        <f>IF('group input'!C$52="None",0,IF(calculations!F43&gt;0,calculations!F43,0))</f>
        <v>0</v>
      </c>
      <c r="C374" s="135">
        <f>IF('group input'!C$52="None",0,IF(calculations!D43&gt;0,calculations!D43,0))</f>
        <v>0</v>
      </c>
      <c r="D374" s="186">
        <f>IF('group input'!C$52="None",0,IF(calculations!AA43&gt;0,calculations!AA43,0))</f>
        <v>0</v>
      </c>
      <c r="E374" s="187">
        <f t="shared" si="2"/>
        <v>0</v>
      </c>
      <c r="F374" s="139">
        <f>calculations!AB43</f>
        <v>0</v>
      </c>
      <c r="G374" s="133"/>
      <c r="H374" s="108">
        <f>IF('group input'!C$52="None",0,IF(calculations!F93&gt;0,calculations!F93,0))</f>
        <v>0</v>
      </c>
      <c r="I374" s="135">
        <f>IF('group input'!C$52="None",0,IF(calculations!D93&gt;0,calculations!D93,0))</f>
        <v>0</v>
      </c>
      <c r="J374" s="186">
        <f>IF('group input'!C$52="None",0,IF(calculations!AA93&gt;0,calculations!AA93,0))</f>
        <v>0</v>
      </c>
      <c r="K374" s="187">
        <f t="shared" si="3"/>
        <v>0</v>
      </c>
      <c r="L374" s="188">
        <f>calculations!AB93</f>
        <v>0</v>
      </c>
      <c r="N374" s="71"/>
      <c r="O374" s="71"/>
      <c r="P374" s="71"/>
      <c r="Q374" s="71"/>
      <c r="R374" s="71"/>
      <c r="S374" s="71"/>
    </row>
    <row r="375" spans="2:19" x14ac:dyDescent="0.3">
      <c r="B375" s="140">
        <f>IF('group input'!C$52="None",0,IF(calculations!F44&gt;0,calculations!F44,0))</f>
        <v>0</v>
      </c>
      <c r="C375" s="135">
        <f>IF('group input'!C$52="None",0,IF(calculations!D44&gt;0,calculations!D44,0))</f>
        <v>0</v>
      </c>
      <c r="D375" s="186">
        <f>IF('group input'!C$52="None",0,IF(calculations!AA44&gt;0,calculations!AA44,0))</f>
        <v>0</v>
      </c>
      <c r="E375" s="187">
        <f t="shared" si="2"/>
        <v>0</v>
      </c>
      <c r="F375" s="139">
        <f>calculations!AB44</f>
        <v>0</v>
      </c>
      <c r="G375" s="133"/>
      <c r="H375" s="108">
        <f>IF('group input'!C$52="None",0,IF(calculations!F94&gt;0,calculations!F94,0))</f>
        <v>0</v>
      </c>
      <c r="I375" s="135">
        <f>IF('group input'!C$52="None",0,IF(calculations!D94&gt;0,calculations!D94,0))</f>
        <v>0</v>
      </c>
      <c r="J375" s="186">
        <f>IF('group input'!C$52="None",0,IF(calculations!AA94&gt;0,calculations!AA94,0))</f>
        <v>0</v>
      </c>
      <c r="K375" s="187">
        <f t="shared" si="3"/>
        <v>0</v>
      </c>
      <c r="L375" s="188">
        <f>calculations!AB94</f>
        <v>0</v>
      </c>
      <c r="N375" s="71"/>
      <c r="O375" s="71"/>
      <c r="P375" s="71"/>
      <c r="Q375" s="71"/>
      <c r="R375" s="71"/>
      <c r="S375" s="71"/>
    </row>
    <row r="376" spans="2:19" x14ac:dyDescent="0.3">
      <c r="B376" s="140">
        <f>IF('group input'!C$52="None",0,IF(calculations!F45&gt;0,calculations!F45,0))</f>
        <v>0</v>
      </c>
      <c r="C376" s="135">
        <f>IF('group input'!C$52="None",0,IF(calculations!D45&gt;0,calculations!D45,0))</f>
        <v>0</v>
      </c>
      <c r="D376" s="186">
        <f>IF('group input'!C$52="None",0,IF(calculations!AA45&gt;0,calculations!AA45,0))</f>
        <v>0</v>
      </c>
      <c r="E376" s="187">
        <f t="shared" si="2"/>
        <v>0</v>
      </c>
      <c r="F376" s="139">
        <f>calculations!AB45</f>
        <v>0</v>
      </c>
      <c r="G376" s="133"/>
      <c r="H376" s="108">
        <f>IF('group input'!C$52="None",0,IF(calculations!F95&gt;0,calculations!F95,0))</f>
        <v>0</v>
      </c>
      <c r="I376" s="135">
        <f>IF('group input'!C$52="None",0,IF(calculations!D95&gt;0,calculations!D95,0))</f>
        <v>0</v>
      </c>
      <c r="J376" s="186">
        <f>IF('group input'!C$52="None",0,IF(calculations!AA95&gt;0,calculations!AA95,0))</f>
        <v>0</v>
      </c>
      <c r="K376" s="187">
        <f t="shared" si="3"/>
        <v>0</v>
      </c>
      <c r="L376" s="188">
        <f>calculations!AB95</f>
        <v>0</v>
      </c>
      <c r="N376" s="71"/>
      <c r="O376" s="71"/>
      <c r="P376" s="71"/>
      <c r="Q376" s="71"/>
      <c r="R376" s="71"/>
      <c r="S376" s="71"/>
    </row>
    <row r="377" spans="2:19" x14ac:dyDescent="0.3">
      <c r="B377" s="140">
        <f>IF('group input'!C$52="None",0,IF(calculations!F46&gt;0,calculations!F46,0))</f>
        <v>0</v>
      </c>
      <c r="C377" s="135">
        <f>IF('group input'!C$52="None",0,IF(calculations!D46&gt;0,calculations!D46,0))</f>
        <v>0</v>
      </c>
      <c r="D377" s="186">
        <f>IF('group input'!C$52="None",0,IF(calculations!AA46&gt;0,calculations!AA46,0))</f>
        <v>0</v>
      </c>
      <c r="E377" s="187">
        <f t="shared" si="2"/>
        <v>0</v>
      </c>
      <c r="F377" s="139">
        <f>calculations!AB46</f>
        <v>0</v>
      </c>
      <c r="G377" s="133"/>
      <c r="H377" s="108">
        <f>IF('group input'!C$52="None",0,IF(calculations!F96&gt;0,calculations!F96,0))</f>
        <v>0</v>
      </c>
      <c r="I377" s="135">
        <f>IF('group input'!C$52="None",0,IF(calculations!D96&gt;0,calculations!D96,0))</f>
        <v>0</v>
      </c>
      <c r="J377" s="186">
        <f>IF('group input'!C$52="None",0,IF(calculations!AA96&gt;0,calculations!AA96,0))</f>
        <v>0</v>
      </c>
      <c r="K377" s="187">
        <f t="shared" si="3"/>
        <v>0</v>
      </c>
      <c r="L377" s="188">
        <f>calculations!AB96</f>
        <v>0</v>
      </c>
      <c r="N377" s="71"/>
      <c r="O377" s="71"/>
      <c r="P377" s="71"/>
      <c r="Q377" s="71"/>
      <c r="R377" s="71"/>
      <c r="S377" s="71"/>
    </row>
    <row r="378" spans="2:19" x14ac:dyDescent="0.3">
      <c r="B378" s="140">
        <f>IF('group input'!C$52="None",0,IF(calculations!F47&gt;0,calculations!F47,0))</f>
        <v>0</v>
      </c>
      <c r="C378" s="135">
        <f>IF('group input'!C$52="None",0,IF(calculations!D47&gt;0,calculations!D47,0))</f>
        <v>0</v>
      </c>
      <c r="D378" s="186">
        <f>IF('group input'!C$52="None",0,IF(calculations!AA47&gt;0,calculations!AA47,0))</f>
        <v>0</v>
      </c>
      <c r="E378" s="187">
        <f t="shared" si="2"/>
        <v>0</v>
      </c>
      <c r="F378" s="139">
        <f>calculations!AB47</f>
        <v>0</v>
      </c>
      <c r="G378" s="133"/>
      <c r="H378" s="108">
        <f>IF('group input'!C$52="None",0,IF(calculations!F97&gt;0,calculations!F97,0))</f>
        <v>0</v>
      </c>
      <c r="I378" s="135">
        <f>IF('group input'!C$52="None",0,IF(calculations!D97&gt;0,calculations!D97,0))</f>
        <v>0</v>
      </c>
      <c r="J378" s="186">
        <f>IF('group input'!C$52="None",0,IF(calculations!AA97&gt;0,calculations!AA97,0))</f>
        <v>0</v>
      </c>
      <c r="K378" s="187">
        <f t="shared" si="3"/>
        <v>0</v>
      </c>
      <c r="L378" s="188">
        <f>calculations!AB97</f>
        <v>0</v>
      </c>
      <c r="N378" s="71"/>
      <c r="O378" s="71"/>
      <c r="P378" s="71"/>
      <c r="Q378" s="71"/>
      <c r="R378" s="71"/>
      <c r="S378" s="71"/>
    </row>
    <row r="379" spans="2:19" x14ac:dyDescent="0.3">
      <c r="B379" s="140">
        <f>IF('group input'!C$52="None",0,IF(calculations!F48&gt;0,calculations!F48,0))</f>
        <v>0</v>
      </c>
      <c r="C379" s="135">
        <f>IF('group input'!C$52="None",0,IF(calculations!D48&gt;0,calculations!D48,0))</f>
        <v>0</v>
      </c>
      <c r="D379" s="186">
        <f>IF('group input'!C$52="None",0,IF(calculations!AA48&gt;0,calculations!AA48,0))</f>
        <v>0</v>
      </c>
      <c r="E379" s="187">
        <f t="shared" si="2"/>
        <v>0</v>
      </c>
      <c r="F379" s="139">
        <f>calculations!AB48</f>
        <v>0</v>
      </c>
      <c r="G379" s="133"/>
      <c r="H379" s="108">
        <f>IF('group input'!C$52="None",0,IF(calculations!F98&gt;0,calculations!F98,0))</f>
        <v>0</v>
      </c>
      <c r="I379" s="135">
        <f>IF('group input'!C$52="None",0,IF(calculations!D98&gt;0,calculations!D98,0))</f>
        <v>0</v>
      </c>
      <c r="J379" s="186">
        <f>IF('group input'!C$52="None",0,IF(calculations!AA98&gt;0,calculations!AA98,0))</f>
        <v>0</v>
      </c>
      <c r="K379" s="187">
        <f t="shared" si="3"/>
        <v>0</v>
      </c>
      <c r="L379" s="188">
        <f>calculations!AB98</f>
        <v>0</v>
      </c>
      <c r="N379" s="71"/>
      <c r="O379" s="71"/>
      <c r="P379" s="71"/>
      <c r="Q379" s="71"/>
      <c r="R379" s="71"/>
      <c r="S379" s="71"/>
    </row>
    <row r="380" spans="2:19" x14ac:dyDescent="0.3">
      <c r="B380" s="140">
        <f>IF('group input'!C$52="None",0,IF(calculations!F49&gt;0,calculations!F49,0))</f>
        <v>0</v>
      </c>
      <c r="C380" s="135">
        <f>IF('group input'!C$52="None",0,IF(calculations!D49&gt;0,calculations!D49,0))</f>
        <v>0</v>
      </c>
      <c r="D380" s="186">
        <f>IF('group input'!C$52="None",0,IF(calculations!AA49&gt;0,calculations!AA49,0))</f>
        <v>0</v>
      </c>
      <c r="E380" s="187">
        <f t="shared" si="2"/>
        <v>0</v>
      </c>
      <c r="F380" s="139">
        <f>calculations!AB49</f>
        <v>0</v>
      </c>
      <c r="G380" s="133"/>
      <c r="H380" s="108">
        <f>IF('group input'!C$52="None",0,IF(calculations!F99&gt;0,calculations!F99,0))</f>
        <v>0</v>
      </c>
      <c r="I380" s="135">
        <f>IF('group input'!C$52="None",0,IF(calculations!D99&gt;0,calculations!D99,0))</f>
        <v>0</v>
      </c>
      <c r="J380" s="186">
        <f>IF('group input'!C$52="None",0,IF(calculations!AA99&gt;0,calculations!AA99,0))</f>
        <v>0</v>
      </c>
      <c r="K380" s="187">
        <f t="shared" si="3"/>
        <v>0</v>
      </c>
      <c r="L380" s="188">
        <f>calculations!AB99</f>
        <v>0</v>
      </c>
      <c r="N380" s="71"/>
      <c r="O380" s="71"/>
      <c r="P380" s="71"/>
      <c r="Q380" s="71"/>
      <c r="R380" s="71"/>
      <c r="S380" s="71"/>
    </row>
    <row r="381" spans="2:19" x14ac:dyDescent="0.3">
      <c r="B381" s="140">
        <f>IF('group input'!C$52="None",0,IF(calculations!F50&gt;0,calculations!F50,0))</f>
        <v>0</v>
      </c>
      <c r="C381" s="135">
        <f>IF('group input'!C$52="None",0,IF(calculations!D50&gt;0,calculations!D50,0))</f>
        <v>0</v>
      </c>
      <c r="D381" s="186">
        <f>IF('group input'!C$52="None",0,IF(calculations!AA50&gt;0,calculations!AA50,0))</f>
        <v>0</v>
      </c>
      <c r="E381" s="187">
        <f t="shared" si="2"/>
        <v>0</v>
      </c>
      <c r="F381" s="139">
        <f>calculations!AB50</f>
        <v>0</v>
      </c>
      <c r="G381" s="133"/>
      <c r="H381" s="108">
        <f>IF('group input'!C$52="None",0,IF(calculations!F100&gt;0,calculations!F100,0))</f>
        <v>0</v>
      </c>
      <c r="I381" s="135">
        <f>IF('group input'!C$52="None",0,IF(calculations!D100&gt;0,calculations!D100,0))</f>
        <v>0</v>
      </c>
      <c r="J381" s="186">
        <f>IF('group input'!C$52="None",0,IF(calculations!AA100&gt;0,calculations!AA100,0))</f>
        <v>0</v>
      </c>
      <c r="K381" s="187">
        <f t="shared" si="3"/>
        <v>0</v>
      </c>
      <c r="L381" s="188">
        <f>calculations!AB100</f>
        <v>0</v>
      </c>
      <c r="N381" s="71"/>
      <c r="O381" s="71"/>
      <c r="P381" s="71"/>
      <c r="Q381" s="71"/>
      <c r="R381" s="71"/>
      <c r="S381" s="71"/>
    </row>
    <row r="382" spans="2:19" x14ac:dyDescent="0.3">
      <c r="B382" s="140">
        <f>IF('group input'!C$52="None",0,IF(calculations!F51&gt;0,calculations!F51,0))</f>
        <v>0</v>
      </c>
      <c r="C382" s="135">
        <f>IF('group input'!C$52="None",0,IF(calculations!D51&gt;0,calculations!D51,0))</f>
        <v>0</v>
      </c>
      <c r="D382" s="186">
        <f>IF('group input'!C$52="None",0,IF(calculations!AA51&gt;0,calculations!AA51,0))</f>
        <v>0</v>
      </c>
      <c r="E382" s="187">
        <f t="shared" si="2"/>
        <v>0</v>
      </c>
      <c r="F382" s="139">
        <f>calculations!AB51</f>
        <v>0</v>
      </c>
      <c r="G382" s="133"/>
      <c r="H382" s="108">
        <f>IF('group input'!C$52="None",0,IF(calculations!F101&gt;0,calculations!F101,0))</f>
        <v>0</v>
      </c>
      <c r="I382" s="135">
        <f>IF('group input'!C$52="None",0,IF(calculations!D101&gt;0,calculations!D101,0))</f>
        <v>0</v>
      </c>
      <c r="J382" s="186">
        <f>IF('group input'!C$52="None",0,IF(calculations!AA101&gt;0,calculations!AA101,0))</f>
        <v>0</v>
      </c>
      <c r="K382" s="187">
        <f t="shared" si="3"/>
        <v>0</v>
      </c>
      <c r="L382" s="188">
        <f>calculations!AB101</f>
        <v>0</v>
      </c>
      <c r="N382" s="71"/>
      <c r="O382" s="71"/>
      <c r="P382" s="71"/>
      <c r="Q382" s="71"/>
      <c r="R382" s="71"/>
      <c r="S382" s="71"/>
    </row>
    <row r="383" spans="2:19" x14ac:dyDescent="0.3">
      <c r="B383" s="140">
        <f>IF('group input'!C$52="None",0,IF(calculations!F52&gt;0,calculations!F52,0))</f>
        <v>0</v>
      </c>
      <c r="C383" s="135">
        <f>IF('group input'!C$52="None",0,IF(calculations!D52&gt;0,calculations!D52,0))</f>
        <v>0</v>
      </c>
      <c r="D383" s="186">
        <f>IF('group input'!C$52="None",0,IF(calculations!AA52&gt;0,calculations!AA52,0))</f>
        <v>0</v>
      </c>
      <c r="E383" s="187">
        <f t="shared" si="2"/>
        <v>0</v>
      </c>
      <c r="F383" s="139">
        <f>calculations!AB52</f>
        <v>0</v>
      </c>
      <c r="G383" s="287"/>
      <c r="H383" s="108">
        <f>IF('group input'!C$52="None",0,IF(calculations!F102&gt;0,calculations!F102,0))</f>
        <v>0</v>
      </c>
      <c r="I383" s="135">
        <f>IF('group input'!C$52="None",0,IF(calculations!D102&gt;0,calculations!D102,0))</f>
        <v>0</v>
      </c>
      <c r="J383" s="186">
        <f>IF('group input'!C$52="None",0,IF(calculations!AA102&gt;0,calculations!AA102,0))</f>
        <v>0</v>
      </c>
      <c r="K383" s="187">
        <f t="shared" si="3"/>
        <v>0</v>
      </c>
      <c r="L383" s="188">
        <f>calculations!AB102</f>
        <v>0</v>
      </c>
      <c r="N383" s="71"/>
      <c r="O383" s="71"/>
      <c r="P383" s="71"/>
      <c r="Q383" s="71"/>
      <c r="R383" s="71"/>
      <c r="S383" s="71"/>
    </row>
    <row r="384" spans="2:19" x14ac:dyDescent="0.3">
      <c r="B384" s="160"/>
      <c r="C384" s="160"/>
      <c r="D384" s="160"/>
      <c r="E384" s="160"/>
      <c r="F384" s="160"/>
      <c r="N384" s="127"/>
      <c r="O384" s="71"/>
      <c r="P384" s="71"/>
      <c r="Q384" s="71"/>
      <c r="R384" s="71"/>
      <c r="S384" s="71"/>
    </row>
    <row r="385" spans="2:19" ht="15" thickBot="1" x14ac:dyDescent="0.35">
      <c r="B385" s="71"/>
      <c r="C385" s="71"/>
      <c r="D385" s="71"/>
      <c r="E385" s="71"/>
      <c r="F385" s="71"/>
      <c r="G385" s="322"/>
      <c r="H385" s="322"/>
      <c r="I385" s="321" t="s">
        <v>118</v>
      </c>
      <c r="J385" s="323"/>
      <c r="K385" s="320"/>
      <c r="L385" s="284">
        <f>SUM(F334:F383,L334:L383)</f>
        <v>0</v>
      </c>
      <c r="M385" s="71"/>
      <c r="N385" s="71"/>
      <c r="O385" s="71"/>
      <c r="P385" s="71"/>
      <c r="Q385" s="71"/>
      <c r="R385" s="71"/>
      <c r="S385" s="71"/>
    </row>
    <row r="386" spans="2:19" ht="15" thickTop="1" x14ac:dyDescent="0.3">
      <c r="B386" s="71"/>
      <c r="C386" s="71"/>
      <c r="D386" s="71"/>
      <c r="E386" s="71"/>
      <c r="F386" s="71"/>
      <c r="G386" s="71"/>
      <c r="H386" s="71"/>
      <c r="I386" s="71"/>
      <c r="J386" s="71"/>
      <c r="K386" s="71"/>
      <c r="L386" s="71"/>
      <c r="M386" s="71"/>
      <c r="N386" s="71"/>
      <c r="O386" s="71"/>
      <c r="P386" s="71"/>
      <c r="Q386" s="71"/>
      <c r="R386" s="71"/>
      <c r="S386" s="71"/>
    </row>
    <row r="387" spans="2:19" x14ac:dyDescent="0.3">
      <c r="B387" s="71"/>
      <c r="C387" s="71"/>
      <c r="D387" s="71"/>
      <c r="E387" s="71"/>
      <c r="F387" s="71"/>
      <c r="G387" s="71"/>
      <c r="H387" s="71"/>
      <c r="I387" s="71"/>
      <c r="J387" s="71"/>
      <c r="K387" s="71"/>
      <c r="L387" s="71"/>
      <c r="M387" s="71"/>
      <c r="N387" s="71"/>
      <c r="O387" s="71"/>
      <c r="P387" s="71"/>
      <c r="Q387" s="71"/>
      <c r="R387" s="71"/>
      <c r="S387" s="71"/>
    </row>
    <row r="388" spans="2:19" x14ac:dyDescent="0.3">
      <c r="B388" s="122" t="s">
        <v>119</v>
      </c>
      <c r="C388" s="123"/>
      <c r="D388" s="123"/>
      <c r="E388" s="95"/>
      <c r="F388" s="95"/>
      <c r="G388" s="95"/>
      <c r="H388" s="95"/>
      <c r="I388" s="95"/>
      <c r="J388" s="95"/>
      <c r="K388" s="95"/>
      <c r="L388" s="95"/>
      <c r="N388" s="117"/>
      <c r="O388" s="117"/>
      <c r="P388" s="117"/>
      <c r="Q388" s="117"/>
      <c r="R388" s="117"/>
      <c r="S388" s="117"/>
    </row>
    <row r="389" spans="2:19" x14ac:dyDescent="0.3">
      <c r="B389" s="71"/>
      <c r="C389" s="71"/>
      <c r="D389" s="71"/>
      <c r="E389" s="71"/>
      <c r="F389" s="71"/>
      <c r="G389" s="71"/>
      <c r="H389" s="71"/>
      <c r="I389" s="71"/>
      <c r="J389" s="71"/>
      <c r="K389" s="71"/>
      <c r="L389" s="71"/>
      <c r="N389" s="71"/>
      <c r="O389" s="71"/>
      <c r="P389" s="71"/>
      <c r="Q389" s="71"/>
      <c r="R389" s="71"/>
      <c r="S389" s="71"/>
    </row>
    <row r="390" spans="2:19" x14ac:dyDescent="0.3">
      <c r="B390" s="71" t="s">
        <v>113</v>
      </c>
      <c r="C390" s="71"/>
      <c r="D390" s="71"/>
      <c r="E390" s="71"/>
      <c r="F390" s="71"/>
      <c r="G390" s="71"/>
      <c r="H390" s="71"/>
      <c r="I390" s="71"/>
      <c r="J390" s="71"/>
      <c r="K390" s="71"/>
      <c r="L390" s="71"/>
      <c r="N390" s="71"/>
      <c r="O390" s="71"/>
      <c r="P390" s="71"/>
      <c r="Q390" s="71"/>
      <c r="R390" s="71"/>
      <c r="S390" s="71"/>
    </row>
    <row r="391" spans="2:19" ht="28.8" x14ac:dyDescent="0.3">
      <c r="B391" s="128" t="s">
        <v>91</v>
      </c>
      <c r="C391" s="128" t="s">
        <v>92</v>
      </c>
      <c r="D391" s="128" t="s">
        <v>93</v>
      </c>
      <c r="E391" s="128" t="s">
        <v>114</v>
      </c>
      <c r="F391" s="128" t="s">
        <v>115</v>
      </c>
      <c r="G391" s="329"/>
      <c r="H391" s="128" t="s">
        <v>91</v>
      </c>
      <c r="I391" s="128" t="s">
        <v>92</v>
      </c>
      <c r="J391" s="128" t="s">
        <v>93</v>
      </c>
      <c r="K391" s="128" t="s">
        <v>114</v>
      </c>
      <c r="L391" s="128" t="s">
        <v>115</v>
      </c>
      <c r="N391" s="71"/>
      <c r="O391" s="71"/>
      <c r="P391" s="71"/>
      <c r="Q391" s="71"/>
      <c r="R391" s="71"/>
      <c r="S391" s="71"/>
    </row>
    <row r="392" spans="2:19" x14ac:dyDescent="0.3">
      <c r="B392" s="311">
        <f>IF('group input'!C$59="None",0,IF(calculations!F3&gt;0,calculations!F3,0))</f>
        <v>0</v>
      </c>
      <c r="C392" s="130">
        <f>IF('group input'!C$59="None",0,IF(calculations!D3&gt;0,calculations!D3,0))</f>
        <v>0</v>
      </c>
      <c r="D392" s="252">
        <f>IF('group input'!C$59="None",0,IF(calculations!AD3&gt;0,calculations!AD3,0))</f>
        <v>0</v>
      </c>
      <c r="E392" s="253">
        <f>IFERROR(F392/(D392/100),0)</f>
        <v>0</v>
      </c>
      <c r="F392" s="310">
        <f>IFERROR(calculations!AE3,0)</f>
        <v>0</v>
      </c>
      <c r="G392" s="133"/>
      <c r="H392" s="129">
        <f>IF('group input'!C$59="None",0,IF(calculations!F53&gt;0,calculations!F53,0))</f>
        <v>0</v>
      </c>
      <c r="I392" s="130">
        <f>IF('group input'!C$59="None",0,IF(calculations!D53&gt;0,calculations!D53,0))</f>
        <v>0</v>
      </c>
      <c r="J392" s="252">
        <f>IF('group input'!C$59="None",0,IF(calculations!AD53&gt;0,calculations!AD53,0))</f>
        <v>0</v>
      </c>
      <c r="K392" s="253">
        <f>IFERROR(L392/(J392/100),0)</f>
        <v>0</v>
      </c>
      <c r="L392" s="254">
        <f>IFERROR(calculations!AE53,0)</f>
        <v>0</v>
      </c>
      <c r="N392" s="71"/>
      <c r="O392" s="71"/>
      <c r="P392" s="71"/>
      <c r="Q392" s="71"/>
      <c r="R392" s="71"/>
      <c r="S392" s="71"/>
    </row>
    <row r="393" spans="2:19" x14ac:dyDescent="0.3">
      <c r="B393" s="140">
        <f>IF('group input'!C$59="None",0,IF(calculations!F4&gt;0,calculations!F4,0))</f>
        <v>0</v>
      </c>
      <c r="C393" s="135">
        <f>IF('group input'!C$59="None",0,IF(calculations!D4&gt;0,calculations!D4,0))</f>
        <v>0</v>
      </c>
      <c r="D393" s="186">
        <f>IF('group input'!C$59="None",0,IF(calculations!AD4&gt;0,calculations!AD4,0))</f>
        <v>0</v>
      </c>
      <c r="E393" s="187">
        <f t="shared" ref="E393:E441" si="4">IFERROR(F393/(D393/100),0)</f>
        <v>0</v>
      </c>
      <c r="F393" s="139">
        <f>IFERROR(calculations!AE4,0)</f>
        <v>0</v>
      </c>
      <c r="G393" s="133"/>
      <c r="H393" s="108">
        <f>IF('group input'!C$59="None",0,IF(calculations!F54&gt;0,calculations!F54,0))</f>
        <v>0</v>
      </c>
      <c r="I393" s="135">
        <f>IF('group input'!C$59="None",0,IF(calculations!D54&gt;0,calculations!D54,0))</f>
        <v>0</v>
      </c>
      <c r="J393" s="186">
        <f>IF('group input'!C$59="None",0,IF(calculations!AD54&gt;0,calculations!AD54,0))</f>
        <v>0</v>
      </c>
      <c r="K393" s="187">
        <f t="shared" ref="K393:K441" si="5">IFERROR(L393/(J393/100),0)</f>
        <v>0</v>
      </c>
      <c r="L393" s="188">
        <f>IFERROR(calculations!AE54,0)</f>
        <v>0</v>
      </c>
      <c r="N393" s="71"/>
      <c r="O393" s="71"/>
      <c r="P393" s="71"/>
      <c r="Q393" s="71"/>
      <c r="R393" s="71"/>
      <c r="S393" s="71"/>
    </row>
    <row r="394" spans="2:19" x14ac:dyDescent="0.3">
      <c r="B394" s="140">
        <f>IF('group input'!C$59="None",0,IF(calculations!F5&gt;0,calculations!F5,0))</f>
        <v>0</v>
      </c>
      <c r="C394" s="135">
        <f>IF('group input'!C$59="None",0,IF(calculations!D5&gt;0,calculations!D5,0))</f>
        <v>0</v>
      </c>
      <c r="D394" s="186">
        <f>IF('group input'!C$59="None",0,IF(calculations!AD5&gt;0,calculations!AD5,0))</f>
        <v>0</v>
      </c>
      <c r="E394" s="187">
        <f t="shared" si="4"/>
        <v>0</v>
      </c>
      <c r="F394" s="139">
        <f>IFERROR(calculations!AE5,0)</f>
        <v>0</v>
      </c>
      <c r="G394" s="133"/>
      <c r="H394" s="108">
        <f>IF('group input'!C$59="None",0,IF(calculations!F55&gt;0,calculations!F55,0))</f>
        <v>0</v>
      </c>
      <c r="I394" s="135">
        <f>IF('group input'!C$59="None",0,IF(calculations!D55&gt;0,calculations!D55,0))</f>
        <v>0</v>
      </c>
      <c r="J394" s="186">
        <f>IF('group input'!C$59="None",0,IF(calculations!AD55&gt;0,calculations!AD55,0))</f>
        <v>0</v>
      </c>
      <c r="K394" s="187">
        <f t="shared" si="5"/>
        <v>0</v>
      </c>
      <c r="L394" s="188">
        <f>IFERROR(calculations!AE55,0)</f>
        <v>0</v>
      </c>
      <c r="N394" s="71"/>
      <c r="O394" s="71"/>
      <c r="P394" s="71"/>
      <c r="Q394" s="71"/>
      <c r="R394" s="71"/>
      <c r="S394" s="71"/>
    </row>
    <row r="395" spans="2:19" x14ac:dyDescent="0.3">
      <c r="B395" s="140">
        <f>IF('group input'!C$59="None",0,IF(calculations!F6&gt;0,calculations!F6,0))</f>
        <v>0</v>
      </c>
      <c r="C395" s="135">
        <f>IF('group input'!C$59="None",0,IF(calculations!D6&gt;0,calculations!D6,0))</f>
        <v>0</v>
      </c>
      <c r="D395" s="186">
        <f>IF('group input'!C$59="None",0,IF(calculations!AD6&gt;0,calculations!AD6,0))</f>
        <v>0</v>
      </c>
      <c r="E395" s="187">
        <f t="shared" si="4"/>
        <v>0</v>
      </c>
      <c r="F395" s="139">
        <f>IFERROR(calculations!AE6,0)</f>
        <v>0</v>
      </c>
      <c r="G395" s="133"/>
      <c r="H395" s="108">
        <f>IF('group input'!C$59="None",0,IF(calculations!F56&gt;0,calculations!F56,0))</f>
        <v>0</v>
      </c>
      <c r="I395" s="135">
        <f>IF('group input'!C$59="None",0,IF(calculations!D56&gt;0,calculations!D56,0))</f>
        <v>0</v>
      </c>
      <c r="J395" s="186">
        <f>IF('group input'!C$59="None",0,IF(calculations!AD56&gt;0,calculations!AD56,0))</f>
        <v>0</v>
      </c>
      <c r="K395" s="187">
        <f t="shared" si="5"/>
        <v>0</v>
      </c>
      <c r="L395" s="188">
        <f>IFERROR(calculations!AE56,0)</f>
        <v>0</v>
      </c>
      <c r="N395" s="71"/>
      <c r="O395" s="71"/>
      <c r="P395" s="71"/>
      <c r="Q395" s="71"/>
      <c r="R395" s="71"/>
      <c r="S395" s="71"/>
    </row>
    <row r="396" spans="2:19" x14ac:dyDescent="0.3">
      <c r="B396" s="140">
        <f>IF('group input'!C$59="None",0,IF(calculations!F7&gt;0,calculations!F7,0))</f>
        <v>0</v>
      </c>
      <c r="C396" s="135">
        <f>IF('group input'!C$59="None",0,IF(calculations!D7&gt;0,calculations!D7,0))</f>
        <v>0</v>
      </c>
      <c r="D396" s="186">
        <f>IF('group input'!C$59="None",0,IF(calculations!AD7&gt;0,calculations!AD7,0))</f>
        <v>0</v>
      </c>
      <c r="E396" s="187">
        <f t="shared" si="4"/>
        <v>0</v>
      </c>
      <c r="F396" s="139">
        <f>IFERROR(calculations!AE7,0)</f>
        <v>0</v>
      </c>
      <c r="G396" s="133"/>
      <c r="H396" s="108">
        <f>IF('group input'!C$59="None",0,IF(calculations!F57&gt;0,calculations!F57,0))</f>
        <v>0</v>
      </c>
      <c r="I396" s="135">
        <f>IF('group input'!C$59="None",0,IF(calculations!D57&gt;0,calculations!D57,0))</f>
        <v>0</v>
      </c>
      <c r="J396" s="186">
        <f>IF('group input'!C$59="None",0,IF(calculations!AD57&gt;0,calculations!AD57,0))</f>
        <v>0</v>
      </c>
      <c r="K396" s="187">
        <f t="shared" si="5"/>
        <v>0</v>
      </c>
      <c r="L396" s="188">
        <f>IFERROR(calculations!AE57,0)</f>
        <v>0</v>
      </c>
      <c r="N396" s="71"/>
      <c r="O396" s="71"/>
      <c r="P396" s="71"/>
      <c r="Q396" s="71"/>
      <c r="R396" s="71"/>
      <c r="S396" s="71"/>
    </row>
    <row r="397" spans="2:19" x14ac:dyDescent="0.3">
      <c r="B397" s="140">
        <f>IF('group input'!C$59="None",0,IF(calculations!F8&gt;0,calculations!F8,0))</f>
        <v>0</v>
      </c>
      <c r="C397" s="135">
        <f>IF('group input'!C$59="None",0,IF(calculations!D8&gt;0,calculations!D8,0))</f>
        <v>0</v>
      </c>
      <c r="D397" s="186">
        <f>IF('group input'!C$59="None",0,IF(calculations!AD8&gt;0,calculations!AD8,0))</f>
        <v>0</v>
      </c>
      <c r="E397" s="187">
        <f t="shared" si="4"/>
        <v>0</v>
      </c>
      <c r="F397" s="139">
        <f>IFERROR(calculations!AE8,0)</f>
        <v>0</v>
      </c>
      <c r="G397" s="133"/>
      <c r="H397" s="108">
        <f>IF('group input'!C$59="None",0,IF(calculations!F58&gt;0,calculations!F58,0))</f>
        <v>0</v>
      </c>
      <c r="I397" s="135">
        <f>IF('group input'!C$59="None",0,IF(calculations!D58&gt;0,calculations!D58,0))</f>
        <v>0</v>
      </c>
      <c r="J397" s="186">
        <f>IF('group input'!C$59="None",0,IF(calculations!AD58&gt;0,calculations!AD58,0))</f>
        <v>0</v>
      </c>
      <c r="K397" s="187">
        <f t="shared" si="5"/>
        <v>0</v>
      </c>
      <c r="L397" s="188">
        <f>IFERROR(calculations!AE58,0)</f>
        <v>0</v>
      </c>
      <c r="N397" s="71"/>
      <c r="O397" s="71"/>
      <c r="P397" s="71"/>
      <c r="Q397" s="71"/>
      <c r="R397" s="71"/>
      <c r="S397" s="71"/>
    </row>
    <row r="398" spans="2:19" x14ac:dyDescent="0.3">
      <c r="B398" s="140">
        <f>IF('group input'!C$59="None",0,IF(calculations!F9&gt;0,calculations!F9,0))</f>
        <v>0</v>
      </c>
      <c r="C398" s="135">
        <f>IF('group input'!C$59="None",0,IF(calculations!D9&gt;0,calculations!D9,0))</f>
        <v>0</v>
      </c>
      <c r="D398" s="186">
        <f>IF('group input'!C$59="None",0,IF(calculations!AD9&gt;0,calculations!AD9,0))</f>
        <v>0</v>
      </c>
      <c r="E398" s="187">
        <f t="shared" si="4"/>
        <v>0</v>
      </c>
      <c r="F398" s="139">
        <f>IFERROR(calculations!AE9,0)</f>
        <v>0</v>
      </c>
      <c r="G398" s="133"/>
      <c r="H398" s="108">
        <f>IF('group input'!C$59="None",0,IF(calculations!F59&gt;0,calculations!F59,0))</f>
        <v>0</v>
      </c>
      <c r="I398" s="135">
        <f>IF('group input'!C$59="None",0,IF(calculations!D59&gt;0,calculations!D59,0))</f>
        <v>0</v>
      </c>
      <c r="J398" s="186">
        <f>IF('group input'!C$59="None",0,IF(calculations!AD59&gt;0,calculations!AD59,0))</f>
        <v>0</v>
      </c>
      <c r="K398" s="187">
        <f t="shared" si="5"/>
        <v>0</v>
      </c>
      <c r="L398" s="188">
        <f>IFERROR(calculations!AE59,0)</f>
        <v>0</v>
      </c>
      <c r="N398" s="71"/>
      <c r="O398" s="71"/>
      <c r="P398" s="71"/>
      <c r="Q398" s="71"/>
      <c r="R398" s="71"/>
      <c r="S398" s="71"/>
    </row>
    <row r="399" spans="2:19" x14ac:dyDescent="0.3">
      <c r="B399" s="140">
        <f>IF('group input'!C$59="None",0,IF(calculations!F10&gt;0,calculations!F10,0))</f>
        <v>0</v>
      </c>
      <c r="C399" s="135">
        <f>IF('group input'!C$59="None",0,IF(calculations!D10&gt;0,calculations!D10,0))</f>
        <v>0</v>
      </c>
      <c r="D399" s="186">
        <f>IF('group input'!C$59="None",0,IF(calculations!AD10&gt;0,calculations!AD10,0))</f>
        <v>0</v>
      </c>
      <c r="E399" s="187">
        <f t="shared" si="4"/>
        <v>0</v>
      </c>
      <c r="F399" s="139">
        <f>IFERROR(calculations!AE10,0)</f>
        <v>0</v>
      </c>
      <c r="G399" s="133"/>
      <c r="H399" s="108">
        <f>IF('group input'!C$59="None",0,IF(calculations!F60&gt;0,calculations!F60,0))</f>
        <v>0</v>
      </c>
      <c r="I399" s="135">
        <f>IF('group input'!C$59="None",0,IF(calculations!D60&gt;0,calculations!D60,0))</f>
        <v>0</v>
      </c>
      <c r="J399" s="186">
        <f>IF('group input'!C$59="None",0,IF(calculations!AD60&gt;0,calculations!AD60,0))</f>
        <v>0</v>
      </c>
      <c r="K399" s="187">
        <f t="shared" si="5"/>
        <v>0</v>
      </c>
      <c r="L399" s="188">
        <f>IFERROR(calculations!AE60,0)</f>
        <v>0</v>
      </c>
      <c r="N399" s="71"/>
      <c r="O399" s="71"/>
      <c r="P399" s="71"/>
      <c r="Q399" s="71"/>
      <c r="R399" s="71"/>
      <c r="S399" s="71"/>
    </row>
    <row r="400" spans="2:19" x14ac:dyDescent="0.3">
      <c r="B400" s="140">
        <f>IF('group input'!C$59="None",0,IF(calculations!F11&gt;0,calculations!F11,0))</f>
        <v>0</v>
      </c>
      <c r="C400" s="135">
        <f>IF('group input'!C$59="None",0,IF(calculations!D11&gt;0,calculations!D11,0))</f>
        <v>0</v>
      </c>
      <c r="D400" s="186">
        <f>IF('group input'!C$59="None",0,IF(calculations!AD11&gt;0,calculations!AD11,0))</f>
        <v>0</v>
      </c>
      <c r="E400" s="187">
        <f t="shared" si="4"/>
        <v>0</v>
      </c>
      <c r="F400" s="139">
        <f>IFERROR(calculations!AE11,0)</f>
        <v>0</v>
      </c>
      <c r="G400" s="133"/>
      <c r="H400" s="108">
        <f>IF('group input'!C$59="None",0,IF(calculations!F61&gt;0,calculations!F61,0))</f>
        <v>0</v>
      </c>
      <c r="I400" s="135">
        <f>IF('group input'!C$59="None",0,IF(calculations!D61&gt;0,calculations!D61,0))</f>
        <v>0</v>
      </c>
      <c r="J400" s="186">
        <f>IF('group input'!C$59="None",0,IF(calculations!AD61&gt;0,calculations!AD61,0))</f>
        <v>0</v>
      </c>
      <c r="K400" s="187">
        <f t="shared" si="5"/>
        <v>0</v>
      </c>
      <c r="L400" s="188">
        <f>IFERROR(calculations!AE61,0)</f>
        <v>0</v>
      </c>
      <c r="N400" s="71"/>
      <c r="O400" s="71"/>
      <c r="P400" s="71"/>
      <c r="Q400" s="71"/>
      <c r="R400" s="71"/>
      <c r="S400" s="71"/>
    </row>
    <row r="401" spans="2:19" x14ac:dyDescent="0.3">
      <c r="B401" s="140">
        <f>IF('group input'!C$59="None",0,IF(calculations!F12&gt;0,calculations!F12,0))</f>
        <v>0</v>
      </c>
      <c r="C401" s="135">
        <f>IF('group input'!C$59="None",0,IF(calculations!D12&gt;0,calculations!D12,0))</f>
        <v>0</v>
      </c>
      <c r="D401" s="186">
        <f>IF('group input'!C$59="None",0,IF(calculations!AD12&gt;0,calculations!AD12,0))</f>
        <v>0</v>
      </c>
      <c r="E401" s="187">
        <f t="shared" si="4"/>
        <v>0</v>
      </c>
      <c r="F401" s="139">
        <f>IFERROR(calculations!AE12,0)</f>
        <v>0</v>
      </c>
      <c r="G401" s="133"/>
      <c r="H401" s="108">
        <f>IF('group input'!C$59="None",0,IF(calculations!F62&gt;0,calculations!F62,0))</f>
        <v>0</v>
      </c>
      <c r="I401" s="135">
        <f>IF('group input'!C$59="None",0,IF(calculations!D62&gt;0,calculations!D62,0))</f>
        <v>0</v>
      </c>
      <c r="J401" s="186">
        <f>IF('group input'!C$59="None",0,IF(calculations!AD62&gt;0,calculations!AD62,0))</f>
        <v>0</v>
      </c>
      <c r="K401" s="187">
        <f t="shared" si="5"/>
        <v>0</v>
      </c>
      <c r="L401" s="188">
        <f>IFERROR(calculations!AE62,0)</f>
        <v>0</v>
      </c>
      <c r="N401" s="71"/>
      <c r="O401" s="71"/>
      <c r="P401" s="71"/>
      <c r="Q401" s="71"/>
      <c r="R401" s="71"/>
      <c r="S401" s="71"/>
    </row>
    <row r="402" spans="2:19" x14ac:dyDescent="0.3">
      <c r="B402" s="140">
        <f>IF('group input'!C$59="None",0,IF(calculations!F13&gt;0,calculations!F13,0))</f>
        <v>0</v>
      </c>
      <c r="C402" s="135">
        <f>IF('group input'!C$59="None",0,IF(calculations!D13&gt;0,calculations!D13,0))</f>
        <v>0</v>
      </c>
      <c r="D402" s="186">
        <f>IF('group input'!C$59="None",0,IF(calculations!AD13&gt;0,calculations!AD13,0))</f>
        <v>0</v>
      </c>
      <c r="E402" s="187">
        <f t="shared" si="4"/>
        <v>0</v>
      </c>
      <c r="F402" s="139">
        <f>IFERROR(calculations!AE13,0)</f>
        <v>0</v>
      </c>
      <c r="G402" s="133"/>
      <c r="H402" s="108">
        <f>IF('group input'!C$59="None",0,IF(calculations!F63&gt;0,calculations!F63,0))</f>
        <v>0</v>
      </c>
      <c r="I402" s="135">
        <f>IF('group input'!C$59="None",0,IF(calculations!D63&gt;0,calculations!D63,0))</f>
        <v>0</v>
      </c>
      <c r="J402" s="186">
        <f>IF('group input'!C$59="None",0,IF(calculations!AD63&gt;0,calculations!AD63,0))</f>
        <v>0</v>
      </c>
      <c r="K402" s="187">
        <f t="shared" si="5"/>
        <v>0</v>
      </c>
      <c r="L402" s="188">
        <f>IFERROR(calculations!AE63,0)</f>
        <v>0</v>
      </c>
      <c r="N402" s="71"/>
      <c r="O402" s="71"/>
      <c r="P402" s="71"/>
      <c r="Q402" s="71"/>
      <c r="R402" s="71"/>
      <c r="S402" s="71"/>
    </row>
    <row r="403" spans="2:19" x14ac:dyDescent="0.3">
      <c r="B403" s="140">
        <f>IF('group input'!C$59="None",0,IF(calculations!F14&gt;0,calculations!F14,0))</f>
        <v>0</v>
      </c>
      <c r="C403" s="135">
        <f>IF('group input'!C$59="None",0,IF(calculations!D14&gt;0,calculations!D14,0))</f>
        <v>0</v>
      </c>
      <c r="D403" s="186">
        <f>IF('group input'!C$59="None",0,IF(calculations!AD14&gt;0,calculations!AD14,0))</f>
        <v>0</v>
      </c>
      <c r="E403" s="187">
        <f t="shared" si="4"/>
        <v>0</v>
      </c>
      <c r="F403" s="139">
        <f>IFERROR(calculations!AE14,0)</f>
        <v>0</v>
      </c>
      <c r="G403" s="133"/>
      <c r="H403" s="108">
        <f>IF('group input'!C$59="None",0,IF(calculations!F64&gt;0,calculations!F64,0))</f>
        <v>0</v>
      </c>
      <c r="I403" s="135">
        <f>IF('group input'!C$59="None",0,IF(calculations!D64&gt;0,calculations!D64,0))</f>
        <v>0</v>
      </c>
      <c r="J403" s="186">
        <f>IF('group input'!C$59="None",0,IF(calculations!AD64&gt;0,calculations!AD64,0))</f>
        <v>0</v>
      </c>
      <c r="K403" s="187">
        <f t="shared" si="5"/>
        <v>0</v>
      </c>
      <c r="L403" s="188">
        <f>IFERROR(calculations!AE64,0)</f>
        <v>0</v>
      </c>
      <c r="N403" s="71"/>
      <c r="O403" s="71"/>
      <c r="P403" s="71"/>
      <c r="Q403" s="71"/>
      <c r="R403" s="71"/>
      <c r="S403" s="71"/>
    </row>
    <row r="404" spans="2:19" x14ac:dyDescent="0.3">
      <c r="B404" s="140">
        <f>IF('group input'!C$59="None",0,IF(calculations!F15&gt;0,calculations!F15,0))</f>
        <v>0</v>
      </c>
      <c r="C404" s="135">
        <f>IF('group input'!C$59="None",0,IF(calculations!D15&gt;0,calculations!D15,0))</f>
        <v>0</v>
      </c>
      <c r="D404" s="186">
        <f>IF('group input'!C$59="None",0,IF(calculations!AD15&gt;0,calculations!AD15,0))</f>
        <v>0</v>
      </c>
      <c r="E404" s="187">
        <f t="shared" si="4"/>
        <v>0</v>
      </c>
      <c r="F404" s="139">
        <f>IFERROR(calculations!AE15,0)</f>
        <v>0</v>
      </c>
      <c r="G404" s="133"/>
      <c r="H404" s="108">
        <f>IF('group input'!C$59="None",0,IF(calculations!F65&gt;0,calculations!F65,0))</f>
        <v>0</v>
      </c>
      <c r="I404" s="135">
        <f>IF('group input'!C$59="None",0,IF(calculations!D65&gt;0,calculations!D65,0))</f>
        <v>0</v>
      </c>
      <c r="J404" s="186">
        <f>IF('group input'!C$59="None",0,IF(calculations!AD65&gt;0,calculations!AD65,0))</f>
        <v>0</v>
      </c>
      <c r="K404" s="187">
        <f t="shared" si="5"/>
        <v>0</v>
      </c>
      <c r="L404" s="188">
        <f>IFERROR(calculations!AE65,0)</f>
        <v>0</v>
      </c>
      <c r="N404" s="71"/>
      <c r="O404" s="71"/>
      <c r="P404" s="71"/>
      <c r="Q404" s="71"/>
      <c r="R404" s="71"/>
      <c r="S404" s="71"/>
    </row>
    <row r="405" spans="2:19" x14ac:dyDescent="0.3">
      <c r="B405" s="140">
        <f>IF('group input'!C$59="None",0,IF(calculations!F16&gt;0,calculations!F16,0))</f>
        <v>0</v>
      </c>
      <c r="C405" s="135">
        <f>IF('group input'!C$59="None",0,IF(calculations!D16&gt;0,calculations!D16,0))</f>
        <v>0</v>
      </c>
      <c r="D405" s="186">
        <f>IF('group input'!C$59="None",0,IF(calculations!AD16&gt;0,calculations!AD16,0))</f>
        <v>0</v>
      </c>
      <c r="E405" s="187">
        <f t="shared" si="4"/>
        <v>0</v>
      </c>
      <c r="F405" s="139">
        <f>IFERROR(calculations!AE16,0)</f>
        <v>0</v>
      </c>
      <c r="G405" s="133"/>
      <c r="H405" s="108">
        <f>IF('group input'!C$59="None",0,IF(calculations!F66&gt;0,calculations!F66,0))</f>
        <v>0</v>
      </c>
      <c r="I405" s="135">
        <f>IF('group input'!C$59="None",0,IF(calculations!D66&gt;0,calculations!D66,0))</f>
        <v>0</v>
      </c>
      <c r="J405" s="186">
        <f>IF('group input'!C$59="None",0,IF(calculations!AD66&gt;0,calculations!AD66,0))</f>
        <v>0</v>
      </c>
      <c r="K405" s="187">
        <f t="shared" si="5"/>
        <v>0</v>
      </c>
      <c r="L405" s="188">
        <f>IFERROR(calculations!AE66,0)</f>
        <v>0</v>
      </c>
      <c r="N405" s="71"/>
      <c r="O405" s="71"/>
      <c r="P405" s="71"/>
      <c r="Q405" s="71"/>
      <c r="R405" s="71"/>
      <c r="S405" s="71"/>
    </row>
    <row r="406" spans="2:19" x14ac:dyDescent="0.3">
      <c r="B406" s="140">
        <f>IF('group input'!C$59="None",0,IF(calculations!F17&gt;0,calculations!F17,0))</f>
        <v>0</v>
      </c>
      <c r="C406" s="135">
        <f>IF('group input'!C$59="None",0,IF(calculations!D17&gt;0,calculations!D17,0))</f>
        <v>0</v>
      </c>
      <c r="D406" s="186">
        <f>IF('group input'!C$59="None",0,IF(calculations!AD17&gt;0,calculations!AD17,0))</f>
        <v>0</v>
      </c>
      <c r="E406" s="187">
        <f t="shared" si="4"/>
        <v>0</v>
      </c>
      <c r="F406" s="139">
        <f>IFERROR(calculations!AE17,0)</f>
        <v>0</v>
      </c>
      <c r="G406" s="133"/>
      <c r="H406" s="108">
        <f>IF('group input'!C$59="None",0,IF(calculations!F67&gt;0,calculations!F67,0))</f>
        <v>0</v>
      </c>
      <c r="I406" s="135">
        <f>IF('group input'!C$59="None",0,IF(calculations!D67&gt;0,calculations!D67,0))</f>
        <v>0</v>
      </c>
      <c r="J406" s="186">
        <f>IF('group input'!C$59="None",0,IF(calculations!AD67&gt;0,calculations!AD67,0))</f>
        <v>0</v>
      </c>
      <c r="K406" s="187">
        <f t="shared" si="5"/>
        <v>0</v>
      </c>
      <c r="L406" s="188">
        <f>IFERROR(calculations!AE67,0)</f>
        <v>0</v>
      </c>
      <c r="N406" s="71"/>
      <c r="O406" s="71"/>
      <c r="P406" s="71"/>
      <c r="Q406" s="71"/>
      <c r="R406" s="71"/>
      <c r="S406" s="71"/>
    </row>
    <row r="407" spans="2:19" x14ac:dyDescent="0.3">
      <c r="B407" s="140">
        <f>IF('group input'!C$59="None",0,IF(calculations!F18&gt;0,calculations!F18,0))</f>
        <v>0</v>
      </c>
      <c r="C407" s="135">
        <f>IF('group input'!C$59="None",0,IF(calculations!D18&gt;0,calculations!D18,0))</f>
        <v>0</v>
      </c>
      <c r="D407" s="186">
        <f>IF('group input'!C$59="None",0,IF(calculations!AD18&gt;0,calculations!AD18,0))</f>
        <v>0</v>
      </c>
      <c r="E407" s="187">
        <f t="shared" si="4"/>
        <v>0</v>
      </c>
      <c r="F407" s="139">
        <f>IFERROR(calculations!AE18,0)</f>
        <v>0</v>
      </c>
      <c r="G407" s="133"/>
      <c r="H407" s="108">
        <f>IF('group input'!C$59="None",0,IF(calculations!F68&gt;0,calculations!F68,0))</f>
        <v>0</v>
      </c>
      <c r="I407" s="135">
        <f>IF('group input'!C$59="None",0,IF(calculations!D68&gt;0,calculations!D68,0))</f>
        <v>0</v>
      </c>
      <c r="J407" s="186">
        <f>IF('group input'!C$59="None",0,IF(calculations!AD68&gt;0,calculations!AD68,0))</f>
        <v>0</v>
      </c>
      <c r="K407" s="187">
        <f t="shared" si="5"/>
        <v>0</v>
      </c>
      <c r="L407" s="188">
        <f>IFERROR(calculations!AE68,0)</f>
        <v>0</v>
      </c>
      <c r="N407" s="71"/>
      <c r="O407" s="71"/>
      <c r="P407" s="71"/>
      <c r="Q407" s="71"/>
      <c r="R407" s="71"/>
      <c r="S407" s="71"/>
    </row>
    <row r="408" spans="2:19" x14ac:dyDescent="0.3">
      <c r="B408" s="140">
        <f>IF('group input'!C$59="None",0,IF(calculations!F19&gt;0,calculations!F19,0))</f>
        <v>0</v>
      </c>
      <c r="C408" s="135">
        <f>IF('group input'!C$59="None",0,IF(calculations!D19&gt;0,calculations!D19,0))</f>
        <v>0</v>
      </c>
      <c r="D408" s="186">
        <f>IF('group input'!C$59="None",0,IF(calculations!AD19&gt;0,calculations!AD19,0))</f>
        <v>0</v>
      </c>
      <c r="E408" s="187">
        <f t="shared" si="4"/>
        <v>0</v>
      </c>
      <c r="F408" s="139">
        <f>IFERROR(calculations!AE19,0)</f>
        <v>0</v>
      </c>
      <c r="G408" s="133"/>
      <c r="H408" s="108">
        <f>IF('group input'!C$59="None",0,IF(calculations!F69&gt;0,calculations!F69,0))</f>
        <v>0</v>
      </c>
      <c r="I408" s="135">
        <f>IF('group input'!C$59="None",0,IF(calculations!D69&gt;0,calculations!D69,0))</f>
        <v>0</v>
      </c>
      <c r="J408" s="186">
        <f>IF('group input'!C$59="None",0,IF(calculations!AD69&gt;0,calculations!AD69,0))</f>
        <v>0</v>
      </c>
      <c r="K408" s="187">
        <f t="shared" si="5"/>
        <v>0</v>
      </c>
      <c r="L408" s="188">
        <f>IFERROR(calculations!AE69,0)</f>
        <v>0</v>
      </c>
      <c r="N408" s="71"/>
      <c r="O408" s="71"/>
      <c r="P408" s="71"/>
      <c r="Q408" s="71"/>
      <c r="R408" s="71"/>
      <c r="S408" s="71"/>
    </row>
    <row r="409" spans="2:19" x14ac:dyDescent="0.3">
      <c r="B409" s="140">
        <f>IF('group input'!C$59="None",0,IF(calculations!F20&gt;0,calculations!F20,0))</f>
        <v>0</v>
      </c>
      <c r="C409" s="135">
        <f>IF('group input'!C$59="None",0,IF(calculations!D20&gt;0,calculations!D20,0))</f>
        <v>0</v>
      </c>
      <c r="D409" s="186">
        <f>IF('group input'!C$59="None",0,IF(calculations!AD20&gt;0,calculations!AD20,0))</f>
        <v>0</v>
      </c>
      <c r="E409" s="187">
        <f t="shared" si="4"/>
        <v>0</v>
      </c>
      <c r="F409" s="139">
        <f>IFERROR(calculations!AE20,0)</f>
        <v>0</v>
      </c>
      <c r="G409" s="133"/>
      <c r="H409" s="108">
        <f>IF('group input'!C$59="None",0,IF(calculations!F70&gt;0,calculations!F70,0))</f>
        <v>0</v>
      </c>
      <c r="I409" s="135">
        <f>IF('group input'!C$59="None",0,IF(calculations!D70&gt;0,calculations!D70,0))</f>
        <v>0</v>
      </c>
      <c r="J409" s="186">
        <f>IF('group input'!C$59="None",0,IF(calculations!AD70&gt;0,calculations!AD70,0))</f>
        <v>0</v>
      </c>
      <c r="K409" s="187">
        <f t="shared" si="5"/>
        <v>0</v>
      </c>
      <c r="L409" s="188">
        <f>IFERROR(calculations!AE70,0)</f>
        <v>0</v>
      </c>
      <c r="N409" s="71"/>
      <c r="O409" s="71"/>
      <c r="P409" s="71"/>
      <c r="Q409" s="71"/>
      <c r="R409" s="71"/>
      <c r="S409" s="71"/>
    </row>
    <row r="410" spans="2:19" x14ac:dyDescent="0.3">
      <c r="B410" s="140">
        <f>IF('group input'!C$59="None",0,IF(calculations!F21&gt;0,calculations!F21,0))</f>
        <v>0</v>
      </c>
      <c r="C410" s="135">
        <f>IF('group input'!C$59="None",0,IF(calculations!D21&gt;0,calculations!D21,0))</f>
        <v>0</v>
      </c>
      <c r="D410" s="186">
        <f>IF('group input'!C$59="None",0,IF(calculations!AD21&gt;0,calculations!AD21,0))</f>
        <v>0</v>
      </c>
      <c r="E410" s="187">
        <f t="shared" si="4"/>
        <v>0</v>
      </c>
      <c r="F410" s="139">
        <f>IFERROR(calculations!AE21,0)</f>
        <v>0</v>
      </c>
      <c r="G410" s="133"/>
      <c r="H410" s="108">
        <f>IF('group input'!C$59="None",0,IF(calculations!F71&gt;0,calculations!F71,0))</f>
        <v>0</v>
      </c>
      <c r="I410" s="135">
        <f>IF('group input'!C$59="None",0,IF(calculations!D71&gt;0,calculations!D71,0))</f>
        <v>0</v>
      </c>
      <c r="J410" s="186">
        <f>IF('group input'!C$59="None",0,IF(calculations!AD71&gt;0,calculations!AD71,0))</f>
        <v>0</v>
      </c>
      <c r="K410" s="187">
        <f t="shared" si="5"/>
        <v>0</v>
      </c>
      <c r="L410" s="188">
        <f>IFERROR(calculations!AE71,0)</f>
        <v>0</v>
      </c>
      <c r="N410" s="71"/>
      <c r="O410" s="71"/>
      <c r="P410" s="71"/>
      <c r="Q410" s="71"/>
      <c r="R410" s="71"/>
      <c r="S410" s="71"/>
    </row>
    <row r="411" spans="2:19" x14ac:dyDescent="0.3">
      <c r="B411" s="140">
        <f>IF('group input'!C$59="None",0,IF(calculations!F22&gt;0,calculations!F22,0))</f>
        <v>0</v>
      </c>
      <c r="C411" s="135">
        <f>IF('group input'!C$59="None",0,IF(calculations!D22&gt;0,calculations!D22,0))</f>
        <v>0</v>
      </c>
      <c r="D411" s="186">
        <f>IF('group input'!C$59="None",0,IF(calculations!AD22&gt;0,calculations!AD22,0))</f>
        <v>0</v>
      </c>
      <c r="E411" s="187">
        <f t="shared" si="4"/>
        <v>0</v>
      </c>
      <c r="F411" s="139">
        <f>IFERROR(calculations!AE22,0)</f>
        <v>0</v>
      </c>
      <c r="G411" s="133"/>
      <c r="H411" s="108">
        <f>IF('group input'!C$59="None",0,IF(calculations!F72&gt;0,calculations!F72,0))</f>
        <v>0</v>
      </c>
      <c r="I411" s="135">
        <f>IF('group input'!C$59="None",0,IF(calculations!D72&gt;0,calculations!D72,0))</f>
        <v>0</v>
      </c>
      <c r="J411" s="186">
        <f>IF('group input'!C$59="None",0,IF(calculations!AD72&gt;0,calculations!AD72,0))</f>
        <v>0</v>
      </c>
      <c r="K411" s="187">
        <f t="shared" si="5"/>
        <v>0</v>
      </c>
      <c r="L411" s="188">
        <f>IFERROR(calculations!AE72,0)</f>
        <v>0</v>
      </c>
      <c r="N411" s="71"/>
      <c r="O411" s="71"/>
      <c r="P411" s="71"/>
      <c r="Q411" s="71"/>
      <c r="R411" s="71"/>
      <c r="S411" s="71"/>
    </row>
    <row r="412" spans="2:19" x14ac:dyDescent="0.3">
      <c r="B412" s="140">
        <f>IF('group input'!C$59="None",0,IF(calculations!F23&gt;0,calculations!F23,0))</f>
        <v>0</v>
      </c>
      <c r="C412" s="135">
        <f>IF('group input'!C$59="None",0,IF(calculations!D23&gt;0,calculations!D23,0))</f>
        <v>0</v>
      </c>
      <c r="D412" s="186">
        <f>IF('group input'!C$59="None",0,IF(calculations!AD23&gt;0,calculations!AD23,0))</f>
        <v>0</v>
      </c>
      <c r="E412" s="187">
        <f t="shared" si="4"/>
        <v>0</v>
      </c>
      <c r="F412" s="139">
        <f>IFERROR(calculations!AE23,0)</f>
        <v>0</v>
      </c>
      <c r="G412" s="133"/>
      <c r="H412" s="108">
        <f>IF('group input'!C$59="None",0,IF(calculations!F73&gt;0,calculations!F73,0))</f>
        <v>0</v>
      </c>
      <c r="I412" s="135">
        <f>IF('group input'!C$59="None",0,IF(calculations!D73&gt;0,calculations!D73,0))</f>
        <v>0</v>
      </c>
      <c r="J412" s="186">
        <f>IF('group input'!C$59="None",0,IF(calculations!AD73&gt;0,calculations!AD73,0))</f>
        <v>0</v>
      </c>
      <c r="K412" s="187">
        <f t="shared" si="5"/>
        <v>0</v>
      </c>
      <c r="L412" s="188">
        <f>IFERROR(calculations!AE73,0)</f>
        <v>0</v>
      </c>
      <c r="N412" s="71"/>
      <c r="O412" s="71"/>
      <c r="P412" s="71"/>
      <c r="Q412" s="71"/>
      <c r="R412" s="71"/>
      <c r="S412" s="71"/>
    </row>
    <row r="413" spans="2:19" x14ac:dyDescent="0.3">
      <c r="B413" s="140">
        <f>IF('group input'!C$59="None",0,IF(calculations!F24&gt;0,calculations!F24,0))</f>
        <v>0</v>
      </c>
      <c r="C413" s="135">
        <f>IF('group input'!C$59="None",0,IF(calculations!D24&gt;0,calculations!D24,0))</f>
        <v>0</v>
      </c>
      <c r="D413" s="186">
        <f>IF('group input'!C$59="None",0,IF(calculations!AD24&gt;0,calculations!AD24,0))</f>
        <v>0</v>
      </c>
      <c r="E413" s="187">
        <f t="shared" si="4"/>
        <v>0</v>
      </c>
      <c r="F413" s="139">
        <f>IFERROR(calculations!AE24,0)</f>
        <v>0</v>
      </c>
      <c r="G413" s="133"/>
      <c r="H413" s="108">
        <f>IF('group input'!C$59="None",0,IF(calculations!F74&gt;0,calculations!F74,0))</f>
        <v>0</v>
      </c>
      <c r="I413" s="135">
        <f>IF('group input'!C$59="None",0,IF(calculations!D74&gt;0,calculations!D74,0))</f>
        <v>0</v>
      </c>
      <c r="J413" s="186">
        <f>IF('group input'!C$59="None",0,IF(calculations!AD74&gt;0,calculations!AD74,0))</f>
        <v>0</v>
      </c>
      <c r="K413" s="187">
        <f t="shared" si="5"/>
        <v>0</v>
      </c>
      <c r="L413" s="188">
        <f>IFERROR(calculations!AE74,0)</f>
        <v>0</v>
      </c>
      <c r="N413" s="71"/>
      <c r="O413" s="71"/>
      <c r="P413" s="71"/>
      <c r="Q413" s="71"/>
      <c r="R413" s="71"/>
      <c r="S413" s="71"/>
    </row>
    <row r="414" spans="2:19" x14ac:dyDescent="0.3">
      <c r="B414" s="140">
        <f>IF('group input'!C$59="None",0,IF(calculations!F25&gt;0,calculations!F25,0))</f>
        <v>0</v>
      </c>
      <c r="C414" s="135">
        <f>IF('group input'!C$59="None",0,IF(calculations!D25&gt;0,calculations!D25,0))</f>
        <v>0</v>
      </c>
      <c r="D414" s="186">
        <f>IF('group input'!C$59="None",0,IF(calculations!AD25&gt;0,calculations!AD25,0))</f>
        <v>0</v>
      </c>
      <c r="E414" s="187">
        <f t="shared" si="4"/>
        <v>0</v>
      </c>
      <c r="F414" s="139">
        <f>IFERROR(calculations!AE25,0)</f>
        <v>0</v>
      </c>
      <c r="G414" s="133"/>
      <c r="H414" s="108">
        <f>IF('group input'!C$59="None",0,IF(calculations!F75&gt;0,calculations!F75,0))</f>
        <v>0</v>
      </c>
      <c r="I414" s="135">
        <f>IF('group input'!C$59="None",0,IF(calculations!D75&gt;0,calculations!D75,0))</f>
        <v>0</v>
      </c>
      <c r="J414" s="186">
        <f>IF('group input'!C$59="None",0,IF(calculations!AD75&gt;0,calculations!AD75,0))</f>
        <v>0</v>
      </c>
      <c r="K414" s="187">
        <f t="shared" si="5"/>
        <v>0</v>
      </c>
      <c r="L414" s="188">
        <f>IFERROR(calculations!AE75,0)</f>
        <v>0</v>
      </c>
      <c r="N414" s="71"/>
      <c r="O414" s="71"/>
      <c r="P414" s="71"/>
      <c r="Q414" s="71"/>
      <c r="R414" s="71"/>
      <c r="S414" s="71"/>
    </row>
    <row r="415" spans="2:19" x14ac:dyDescent="0.3">
      <c r="B415" s="140">
        <f>IF('group input'!C$59="None",0,IF(calculations!F26&gt;0,calculations!F26,0))</f>
        <v>0</v>
      </c>
      <c r="C415" s="135">
        <f>IF('group input'!C$59="None",0,IF(calculations!D26&gt;0,calculations!D26,0))</f>
        <v>0</v>
      </c>
      <c r="D415" s="186">
        <f>IF('group input'!C$59="None",0,IF(calculations!AD26&gt;0,calculations!AD26,0))</f>
        <v>0</v>
      </c>
      <c r="E415" s="187">
        <f t="shared" si="4"/>
        <v>0</v>
      </c>
      <c r="F415" s="139">
        <f>IFERROR(calculations!AE26,0)</f>
        <v>0</v>
      </c>
      <c r="G415" s="133"/>
      <c r="H415" s="108">
        <f>IF('group input'!C$59="None",0,IF(calculations!F76&gt;0,calculations!F76,0))</f>
        <v>0</v>
      </c>
      <c r="I415" s="135">
        <f>IF('group input'!C$59="None",0,IF(calculations!D76&gt;0,calculations!D76,0))</f>
        <v>0</v>
      </c>
      <c r="J415" s="186">
        <f>IF('group input'!C$59="None",0,IF(calculations!AD76&gt;0,calculations!AD76,0))</f>
        <v>0</v>
      </c>
      <c r="K415" s="187">
        <f t="shared" si="5"/>
        <v>0</v>
      </c>
      <c r="L415" s="188">
        <f>IFERROR(calculations!AE76,0)</f>
        <v>0</v>
      </c>
      <c r="N415" s="71"/>
      <c r="O415" s="71"/>
      <c r="P415" s="71"/>
      <c r="Q415" s="71"/>
      <c r="R415" s="71"/>
      <c r="S415" s="71"/>
    </row>
    <row r="416" spans="2:19" x14ac:dyDescent="0.3">
      <c r="B416" s="140">
        <f>IF('group input'!C$59="None",0,IF(calculations!F27&gt;0,calculations!F27,0))</f>
        <v>0</v>
      </c>
      <c r="C416" s="135">
        <f>IF('group input'!C$59="None",0,IF(calculations!D27&gt;0,calculations!D27,0))</f>
        <v>0</v>
      </c>
      <c r="D416" s="186">
        <f>IF('group input'!C$59="None",0,IF(calculations!AD27&gt;0,calculations!AD27,0))</f>
        <v>0</v>
      </c>
      <c r="E416" s="187">
        <f t="shared" si="4"/>
        <v>0</v>
      </c>
      <c r="F416" s="139">
        <f>IFERROR(calculations!AE27,0)</f>
        <v>0</v>
      </c>
      <c r="G416" s="133"/>
      <c r="H416" s="108">
        <f>IF('group input'!C$59="None",0,IF(calculations!F77&gt;0,calculations!F77,0))</f>
        <v>0</v>
      </c>
      <c r="I416" s="135">
        <f>IF('group input'!C$59="None",0,IF(calculations!D77&gt;0,calculations!D77,0))</f>
        <v>0</v>
      </c>
      <c r="J416" s="186">
        <f>IF('group input'!C$59="None",0,IF(calculations!AD77&gt;0,calculations!AD77,0))</f>
        <v>0</v>
      </c>
      <c r="K416" s="187">
        <f t="shared" si="5"/>
        <v>0</v>
      </c>
      <c r="L416" s="188">
        <f>IFERROR(calculations!AE77,0)</f>
        <v>0</v>
      </c>
      <c r="N416" s="71"/>
      <c r="O416" s="71"/>
      <c r="P416" s="71"/>
      <c r="Q416" s="71"/>
      <c r="R416" s="71"/>
      <c r="S416" s="71"/>
    </row>
    <row r="417" spans="2:19" x14ac:dyDescent="0.3">
      <c r="B417" s="140">
        <f>IF('group input'!C$59="None",0,IF(calculations!F28&gt;0,calculations!F28,0))</f>
        <v>0</v>
      </c>
      <c r="C417" s="135">
        <f>IF('group input'!C$59="None",0,IF(calculations!D28&gt;0,calculations!D28,0))</f>
        <v>0</v>
      </c>
      <c r="D417" s="186">
        <f>IF('group input'!C$59="None",0,IF(calculations!AD28&gt;0,calculations!AD28,0))</f>
        <v>0</v>
      </c>
      <c r="E417" s="187">
        <f t="shared" si="4"/>
        <v>0</v>
      </c>
      <c r="F417" s="139">
        <f>IFERROR(calculations!AE28,0)</f>
        <v>0</v>
      </c>
      <c r="G417" s="133"/>
      <c r="H417" s="108">
        <f>IF('group input'!C$59="None",0,IF(calculations!F78&gt;0,calculations!F78,0))</f>
        <v>0</v>
      </c>
      <c r="I417" s="135">
        <f>IF('group input'!C$59="None",0,IF(calculations!D78&gt;0,calculations!D78,0))</f>
        <v>0</v>
      </c>
      <c r="J417" s="186">
        <f>IF('group input'!C$59="None",0,IF(calculations!AD78&gt;0,calculations!AD78,0))</f>
        <v>0</v>
      </c>
      <c r="K417" s="187">
        <f t="shared" si="5"/>
        <v>0</v>
      </c>
      <c r="L417" s="188">
        <f>IFERROR(calculations!AE78,0)</f>
        <v>0</v>
      </c>
      <c r="N417" s="71"/>
      <c r="O417" s="71"/>
      <c r="P417" s="71"/>
      <c r="Q417" s="71"/>
      <c r="R417" s="71"/>
      <c r="S417" s="71"/>
    </row>
    <row r="418" spans="2:19" x14ac:dyDescent="0.3">
      <c r="B418" s="140">
        <f>IF('group input'!C$59="None",0,IF(calculations!F29&gt;0,calculations!F29,0))</f>
        <v>0</v>
      </c>
      <c r="C418" s="135">
        <f>IF('group input'!C$59="None",0,IF(calculations!D29&gt;0,calculations!D29,0))</f>
        <v>0</v>
      </c>
      <c r="D418" s="186">
        <f>IF('group input'!C$59="None",0,IF(calculations!AD29&gt;0,calculations!AD29,0))</f>
        <v>0</v>
      </c>
      <c r="E418" s="187">
        <f t="shared" si="4"/>
        <v>0</v>
      </c>
      <c r="F418" s="139">
        <f>IFERROR(calculations!AE29,0)</f>
        <v>0</v>
      </c>
      <c r="G418" s="133"/>
      <c r="H418" s="108">
        <f>IF('group input'!C$59="None",0,IF(calculations!F79&gt;0,calculations!F79,0))</f>
        <v>0</v>
      </c>
      <c r="I418" s="135">
        <f>IF('group input'!C$59="None",0,IF(calculations!D79&gt;0,calculations!D79,0))</f>
        <v>0</v>
      </c>
      <c r="J418" s="186">
        <f>IF('group input'!C$59="None",0,IF(calculations!AD79&gt;0,calculations!AD79,0))</f>
        <v>0</v>
      </c>
      <c r="K418" s="187">
        <f t="shared" si="5"/>
        <v>0</v>
      </c>
      <c r="L418" s="188">
        <f>IFERROR(calculations!AE79,0)</f>
        <v>0</v>
      </c>
      <c r="N418" s="71"/>
      <c r="O418" s="71"/>
      <c r="P418" s="71"/>
      <c r="Q418" s="71"/>
      <c r="R418" s="71"/>
      <c r="S418" s="71"/>
    </row>
    <row r="419" spans="2:19" x14ac:dyDescent="0.3">
      <c r="B419" s="140">
        <f>IF('group input'!C$59="None",0,IF(calculations!F30&gt;0,calculations!F30,0))</f>
        <v>0</v>
      </c>
      <c r="C419" s="135">
        <f>IF('group input'!C$59="None",0,IF(calculations!D30&gt;0,calculations!D30,0))</f>
        <v>0</v>
      </c>
      <c r="D419" s="186">
        <f>IF('group input'!C$59="None",0,IF(calculations!AD30&gt;0,calculations!AD30,0))</f>
        <v>0</v>
      </c>
      <c r="E419" s="187">
        <f t="shared" si="4"/>
        <v>0</v>
      </c>
      <c r="F419" s="139">
        <f>IFERROR(calculations!AE30,0)</f>
        <v>0</v>
      </c>
      <c r="G419" s="133"/>
      <c r="H419" s="108">
        <f>IF('group input'!C$59="None",0,IF(calculations!F80&gt;0,calculations!F80,0))</f>
        <v>0</v>
      </c>
      <c r="I419" s="135">
        <f>IF('group input'!C$59="None",0,IF(calculations!D80&gt;0,calculations!D80,0))</f>
        <v>0</v>
      </c>
      <c r="J419" s="186">
        <f>IF('group input'!C$59="None",0,IF(calculations!AD80&gt;0,calculations!AD80,0))</f>
        <v>0</v>
      </c>
      <c r="K419" s="187">
        <f t="shared" si="5"/>
        <v>0</v>
      </c>
      <c r="L419" s="188">
        <f>IFERROR(calculations!AE80,0)</f>
        <v>0</v>
      </c>
      <c r="N419" s="71"/>
      <c r="O419" s="71"/>
      <c r="P419" s="71"/>
      <c r="Q419" s="71"/>
      <c r="R419" s="71"/>
      <c r="S419" s="71"/>
    </row>
    <row r="420" spans="2:19" x14ac:dyDescent="0.3">
      <c r="B420" s="140">
        <f>IF('group input'!C$59="None",0,IF(calculations!F31&gt;0,calculations!F31,0))</f>
        <v>0</v>
      </c>
      <c r="C420" s="135">
        <f>IF('group input'!C$59="None",0,IF(calculations!D31&gt;0,calculations!D31,0))</f>
        <v>0</v>
      </c>
      <c r="D420" s="186">
        <f>IF('group input'!C$59="None",0,IF(calculations!AD31&gt;0,calculations!AD31,0))</f>
        <v>0</v>
      </c>
      <c r="E420" s="187">
        <f t="shared" si="4"/>
        <v>0</v>
      </c>
      <c r="F420" s="139">
        <f>IFERROR(calculations!AE31,0)</f>
        <v>0</v>
      </c>
      <c r="G420" s="133"/>
      <c r="H420" s="108">
        <f>IF('group input'!C$59="None",0,IF(calculations!F81&gt;0,calculations!F81,0))</f>
        <v>0</v>
      </c>
      <c r="I420" s="135">
        <f>IF('group input'!C$59="None",0,IF(calculations!D81&gt;0,calculations!D81,0))</f>
        <v>0</v>
      </c>
      <c r="J420" s="186">
        <f>IF('group input'!C$59="None",0,IF(calculations!AD81&gt;0,calculations!AD81,0))</f>
        <v>0</v>
      </c>
      <c r="K420" s="187">
        <f t="shared" si="5"/>
        <v>0</v>
      </c>
      <c r="L420" s="188">
        <f>IFERROR(calculations!AE81,0)</f>
        <v>0</v>
      </c>
      <c r="N420" s="71"/>
      <c r="O420" s="71"/>
      <c r="P420" s="71"/>
      <c r="Q420" s="71"/>
      <c r="R420" s="71"/>
      <c r="S420" s="71"/>
    </row>
    <row r="421" spans="2:19" x14ac:dyDescent="0.3">
      <c r="B421" s="140">
        <f>IF('group input'!C$59="None",0,IF(calculations!F32&gt;0,calculations!F32,0))</f>
        <v>0</v>
      </c>
      <c r="C421" s="135">
        <f>IF('group input'!C$59="None",0,IF(calculations!D32&gt;0,calculations!D32,0))</f>
        <v>0</v>
      </c>
      <c r="D421" s="186">
        <f>IF('group input'!C$59="None",0,IF(calculations!AD32&gt;0,calculations!AD32,0))</f>
        <v>0</v>
      </c>
      <c r="E421" s="187">
        <f t="shared" si="4"/>
        <v>0</v>
      </c>
      <c r="F421" s="139">
        <f>IFERROR(calculations!AE32,0)</f>
        <v>0</v>
      </c>
      <c r="G421" s="133"/>
      <c r="H421" s="108">
        <f>IF('group input'!C$59="None",0,IF(calculations!F82&gt;0,calculations!F82,0))</f>
        <v>0</v>
      </c>
      <c r="I421" s="135">
        <f>IF('group input'!C$59="None",0,IF(calculations!D82&gt;0,calculations!D82,0))</f>
        <v>0</v>
      </c>
      <c r="J421" s="186">
        <f>IF('group input'!C$59="None",0,IF(calculations!AD82&gt;0,calculations!AD82,0))</f>
        <v>0</v>
      </c>
      <c r="K421" s="187">
        <f t="shared" si="5"/>
        <v>0</v>
      </c>
      <c r="L421" s="188">
        <f>IFERROR(calculations!AE82,0)</f>
        <v>0</v>
      </c>
      <c r="N421" s="71"/>
      <c r="O421" s="71"/>
      <c r="P421" s="71"/>
      <c r="Q421" s="71"/>
      <c r="R421" s="71"/>
      <c r="S421" s="71"/>
    </row>
    <row r="422" spans="2:19" x14ac:dyDescent="0.3">
      <c r="B422" s="140">
        <f>IF('group input'!C$59="None",0,IF(calculations!F33&gt;0,calculations!F33,0))</f>
        <v>0</v>
      </c>
      <c r="C422" s="135">
        <f>IF('group input'!C$59="None",0,IF(calculations!D33&gt;0,calculations!D33,0))</f>
        <v>0</v>
      </c>
      <c r="D422" s="186">
        <f>IF('group input'!C$59="None",0,IF(calculations!AD33&gt;0,calculations!AD33,0))</f>
        <v>0</v>
      </c>
      <c r="E422" s="187">
        <f t="shared" si="4"/>
        <v>0</v>
      </c>
      <c r="F422" s="139">
        <f>IFERROR(calculations!AE33,0)</f>
        <v>0</v>
      </c>
      <c r="G422" s="133"/>
      <c r="H422" s="108">
        <f>IF('group input'!C$59="None",0,IF(calculations!F83&gt;0,calculations!F83,0))</f>
        <v>0</v>
      </c>
      <c r="I422" s="135">
        <f>IF('group input'!C$59="None",0,IF(calculations!D83&gt;0,calculations!D83,0))</f>
        <v>0</v>
      </c>
      <c r="J422" s="186">
        <f>IF('group input'!C$59="None",0,IF(calculations!AD83&gt;0,calculations!AD83,0))</f>
        <v>0</v>
      </c>
      <c r="K422" s="187">
        <f t="shared" si="5"/>
        <v>0</v>
      </c>
      <c r="L422" s="188">
        <f>IFERROR(calculations!AE83,0)</f>
        <v>0</v>
      </c>
      <c r="N422" s="71"/>
      <c r="O422" s="71"/>
      <c r="P422" s="71"/>
      <c r="Q422" s="71"/>
      <c r="R422" s="71"/>
      <c r="S422" s="71"/>
    </row>
    <row r="423" spans="2:19" x14ac:dyDescent="0.3">
      <c r="B423" s="140">
        <f>IF('group input'!C$59="None",0,IF(calculations!F34&gt;0,calculations!F34,0))</f>
        <v>0</v>
      </c>
      <c r="C423" s="135">
        <f>IF('group input'!C$59="None",0,IF(calculations!D34&gt;0,calculations!D34,0))</f>
        <v>0</v>
      </c>
      <c r="D423" s="186">
        <f>IF('group input'!C$59="None",0,IF(calculations!AD34&gt;0,calculations!AD34,0))</f>
        <v>0</v>
      </c>
      <c r="E423" s="187">
        <f t="shared" si="4"/>
        <v>0</v>
      </c>
      <c r="F423" s="139">
        <f>IFERROR(calculations!AE34,0)</f>
        <v>0</v>
      </c>
      <c r="G423" s="133"/>
      <c r="H423" s="108">
        <f>IF('group input'!C$59="None",0,IF(calculations!F84&gt;0,calculations!F84,0))</f>
        <v>0</v>
      </c>
      <c r="I423" s="135">
        <f>IF('group input'!C$59="None",0,IF(calculations!D84&gt;0,calculations!D84,0))</f>
        <v>0</v>
      </c>
      <c r="J423" s="186">
        <f>IF('group input'!C$59="None",0,IF(calculations!AD84&gt;0,calculations!AD84,0))</f>
        <v>0</v>
      </c>
      <c r="K423" s="187">
        <f t="shared" si="5"/>
        <v>0</v>
      </c>
      <c r="L423" s="188">
        <f>IFERROR(calculations!AE84,0)</f>
        <v>0</v>
      </c>
      <c r="N423" s="71"/>
      <c r="O423" s="71"/>
      <c r="P423" s="71"/>
      <c r="Q423" s="71"/>
      <c r="R423" s="71"/>
      <c r="S423" s="71"/>
    </row>
    <row r="424" spans="2:19" x14ac:dyDescent="0.3">
      <c r="B424" s="140">
        <f>IF('group input'!C$59="None",0,IF(calculations!F35&gt;0,calculations!F35,0))</f>
        <v>0</v>
      </c>
      <c r="C424" s="135">
        <f>IF('group input'!C$59="None",0,IF(calculations!D35&gt;0,calculations!D35,0))</f>
        <v>0</v>
      </c>
      <c r="D424" s="186">
        <f>IF('group input'!C$59="None",0,IF(calculations!AD35&gt;0,calculations!AD35,0))</f>
        <v>0</v>
      </c>
      <c r="E424" s="187">
        <f t="shared" si="4"/>
        <v>0</v>
      </c>
      <c r="F424" s="139">
        <f>IFERROR(calculations!AE35,0)</f>
        <v>0</v>
      </c>
      <c r="G424" s="133"/>
      <c r="H424" s="108">
        <f>IF('group input'!C$59="None",0,IF(calculations!F85&gt;0,calculations!F85,0))</f>
        <v>0</v>
      </c>
      <c r="I424" s="135">
        <f>IF('group input'!C$59="None",0,IF(calculations!D85&gt;0,calculations!D85,0))</f>
        <v>0</v>
      </c>
      <c r="J424" s="186">
        <f>IF('group input'!C$59="None",0,IF(calculations!AD85&gt;0,calculations!AD85,0))</f>
        <v>0</v>
      </c>
      <c r="K424" s="187">
        <f t="shared" si="5"/>
        <v>0</v>
      </c>
      <c r="L424" s="188">
        <f>IFERROR(calculations!AE85,0)</f>
        <v>0</v>
      </c>
      <c r="N424" s="71"/>
      <c r="O424" s="71"/>
      <c r="P424" s="71"/>
      <c r="Q424" s="71"/>
      <c r="R424" s="71"/>
      <c r="S424" s="71"/>
    </row>
    <row r="425" spans="2:19" x14ac:dyDescent="0.3">
      <c r="B425" s="140">
        <f>IF('group input'!C$59="None",0,IF(calculations!F36&gt;0,calculations!F36,0))</f>
        <v>0</v>
      </c>
      <c r="C425" s="135">
        <f>IF('group input'!C$59="None",0,IF(calculations!D36&gt;0,calculations!D36,0))</f>
        <v>0</v>
      </c>
      <c r="D425" s="186">
        <f>IF('group input'!C$59="None",0,IF(calculations!AD36&gt;0,calculations!AD36,0))</f>
        <v>0</v>
      </c>
      <c r="E425" s="187">
        <f t="shared" si="4"/>
        <v>0</v>
      </c>
      <c r="F425" s="139">
        <f>IFERROR(calculations!AE36,0)</f>
        <v>0</v>
      </c>
      <c r="G425" s="133"/>
      <c r="H425" s="108">
        <f>IF('group input'!C$59="None",0,IF(calculations!F86&gt;0,calculations!F86,0))</f>
        <v>0</v>
      </c>
      <c r="I425" s="135">
        <f>IF('group input'!C$59="None",0,IF(calculations!D86&gt;0,calculations!D86,0))</f>
        <v>0</v>
      </c>
      <c r="J425" s="186">
        <f>IF('group input'!C$59="None",0,IF(calculations!AD86&gt;0,calculations!AD86,0))</f>
        <v>0</v>
      </c>
      <c r="K425" s="187">
        <f t="shared" si="5"/>
        <v>0</v>
      </c>
      <c r="L425" s="188">
        <f>IFERROR(calculations!AE86,0)</f>
        <v>0</v>
      </c>
      <c r="N425" s="71"/>
      <c r="O425" s="71"/>
      <c r="P425" s="71"/>
      <c r="Q425" s="71"/>
      <c r="R425" s="71"/>
      <c r="S425" s="71"/>
    </row>
    <row r="426" spans="2:19" x14ac:dyDescent="0.3">
      <c r="B426" s="140">
        <f>IF('group input'!C$59="None",0,IF(calculations!F37&gt;0,calculations!F37,0))</f>
        <v>0</v>
      </c>
      <c r="C426" s="135">
        <f>IF('group input'!C$59="None",0,IF(calculations!D37&gt;0,calculations!D37,0))</f>
        <v>0</v>
      </c>
      <c r="D426" s="186">
        <f>IF('group input'!C$59="None",0,IF(calculations!AD37&gt;0,calculations!AD37,0))</f>
        <v>0</v>
      </c>
      <c r="E426" s="187">
        <f t="shared" si="4"/>
        <v>0</v>
      </c>
      <c r="F426" s="139">
        <f>IFERROR(calculations!AE37,0)</f>
        <v>0</v>
      </c>
      <c r="G426" s="133"/>
      <c r="H426" s="108">
        <f>IF('group input'!C$59="None",0,IF(calculations!F87&gt;0,calculations!F87,0))</f>
        <v>0</v>
      </c>
      <c r="I426" s="135">
        <f>IF('group input'!C$59="None",0,IF(calculations!D87&gt;0,calculations!D87,0))</f>
        <v>0</v>
      </c>
      <c r="J426" s="186">
        <f>IF('group input'!C$59="None",0,IF(calculations!AD87&gt;0,calculations!AD87,0))</f>
        <v>0</v>
      </c>
      <c r="K426" s="187">
        <f t="shared" si="5"/>
        <v>0</v>
      </c>
      <c r="L426" s="188">
        <f>IFERROR(calculations!AE87,0)</f>
        <v>0</v>
      </c>
      <c r="N426" s="71"/>
      <c r="O426" s="71"/>
      <c r="P426" s="71"/>
      <c r="Q426" s="71"/>
      <c r="R426" s="71"/>
      <c r="S426" s="71"/>
    </row>
    <row r="427" spans="2:19" x14ac:dyDescent="0.3">
      <c r="B427" s="140">
        <f>IF('group input'!C$59="None",0,IF(calculations!F38&gt;0,calculations!F38,0))</f>
        <v>0</v>
      </c>
      <c r="C427" s="135">
        <f>IF('group input'!C$59="None",0,IF(calculations!D38&gt;0,calculations!D38,0))</f>
        <v>0</v>
      </c>
      <c r="D427" s="186">
        <f>IF('group input'!C$59="None",0,IF(calculations!AD38&gt;0,calculations!AD38,0))</f>
        <v>0</v>
      </c>
      <c r="E427" s="187">
        <f t="shared" si="4"/>
        <v>0</v>
      </c>
      <c r="F427" s="139">
        <f>IFERROR(calculations!AE38,0)</f>
        <v>0</v>
      </c>
      <c r="G427" s="133"/>
      <c r="H427" s="108">
        <f>IF('group input'!C$59="None",0,IF(calculations!F88&gt;0,calculations!F88,0))</f>
        <v>0</v>
      </c>
      <c r="I427" s="135">
        <f>IF('group input'!C$59="None",0,IF(calculations!D88&gt;0,calculations!D88,0))</f>
        <v>0</v>
      </c>
      <c r="J427" s="186">
        <f>IF('group input'!C$59="None",0,IF(calculations!AD88&gt;0,calculations!AD88,0))</f>
        <v>0</v>
      </c>
      <c r="K427" s="187">
        <f t="shared" si="5"/>
        <v>0</v>
      </c>
      <c r="L427" s="188">
        <f>IFERROR(calculations!AE88,0)</f>
        <v>0</v>
      </c>
      <c r="N427" s="71"/>
      <c r="O427" s="71"/>
      <c r="P427" s="71"/>
      <c r="Q427" s="71"/>
      <c r="R427" s="71"/>
      <c r="S427" s="71"/>
    </row>
    <row r="428" spans="2:19" x14ac:dyDescent="0.3">
      <c r="B428" s="140">
        <f>IF('group input'!C$59="None",0,IF(calculations!F39&gt;0,calculations!F39,0))</f>
        <v>0</v>
      </c>
      <c r="C428" s="135">
        <f>IF('group input'!C$59="None",0,IF(calculations!D39&gt;0,calculations!D39,0))</f>
        <v>0</v>
      </c>
      <c r="D428" s="186">
        <f>IF('group input'!C$59="None",0,IF(calculations!AD39&gt;0,calculations!AD39,0))</f>
        <v>0</v>
      </c>
      <c r="E428" s="187">
        <f t="shared" si="4"/>
        <v>0</v>
      </c>
      <c r="F428" s="139">
        <f>IFERROR(calculations!AE39,0)</f>
        <v>0</v>
      </c>
      <c r="G428" s="133"/>
      <c r="H428" s="108">
        <f>IF('group input'!C$59="None",0,IF(calculations!F89&gt;0,calculations!F89,0))</f>
        <v>0</v>
      </c>
      <c r="I428" s="135">
        <f>IF('group input'!C$59="None",0,IF(calculations!D89&gt;0,calculations!D89,0))</f>
        <v>0</v>
      </c>
      <c r="J428" s="186">
        <f>IF('group input'!C$59="None",0,IF(calculations!AD89&gt;0,calculations!AD89,0))</f>
        <v>0</v>
      </c>
      <c r="K428" s="187">
        <f t="shared" si="5"/>
        <v>0</v>
      </c>
      <c r="L428" s="188">
        <f>IFERROR(calculations!AE89,0)</f>
        <v>0</v>
      </c>
      <c r="N428" s="71"/>
      <c r="O428" s="71"/>
      <c r="P428" s="71"/>
      <c r="Q428" s="71"/>
      <c r="R428" s="71"/>
      <c r="S428" s="71"/>
    </row>
    <row r="429" spans="2:19" x14ac:dyDescent="0.3">
      <c r="B429" s="140">
        <f>IF('group input'!C$59="None",0,IF(calculations!F40&gt;0,calculations!F40,0))</f>
        <v>0</v>
      </c>
      <c r="C429" s="135">
        <f>IF('group input'!C$59="None",0,IF(calculations!D40&gt;0,calculations!D40,0))</f>
        <v>0</v>
      </c>
      <c r="D429" s="186">
        <f>IF('group input'!C$59="None",0,IF(calculations!AD40&gt;0,calculations!AD40,0))</f>
        <v>0</v>
      </c>
      <c r="E429" s="187">
        <f t="shared" si="4"/>
        <v>0</v>
      </c>
      <c r="F429" s="139">
        <f>IFERROR(calculations!AE40,0)</f>
        <v>0</v>
      </c>
      <c r="G429" s="133"/>
      <c r="H429" s="108">
        <f>IF('group input'!C$59="None",0,IF(calculations!F90&gt;0,calculations!F90,0))</f>
        <v>0</v>
      </c>
      <c r="I429" s="135">
        <f>IF('group input'!C$59="None",0,IF(calculations!D90&gt;0,calculations!D90,0))</f>
        <v>0</v>
      </c>
      <c r="J429" s="186">
        <f>IF('group input'!C$59="None",0,IF(calculations!AD90&gt;0,calculations!AD90,0))</f>
        <v>0</v>
      </c>
      <c r="K429" s="187">
        <f t="shared" si="5"/>
        <v>0</v>
      </c>
      <c r="L429" s="188">
        <f>IFERROR(calculations!AE90,0)</f>
        <v>0</v>
      </c>
      <c r="N429" s="71"/>
      <c r="O429" s="71"/>
      <c r="P429" s="71"/>
      <c r="Q429" s="71"/>
      <c r="R429" s="71"/>
      <c r="S429" s="71"/>
    </row>
    <row r="430" spans="2:19" x14ac:dyDescent="0.3">
      <c r="B430" s="140">
        <f>IF('group input'!C$59="None",0,IF(calculations!F41&gt;0,calculations!F41,0))</f>
        <v>0</v>
      </c>
      <c r="C430" s="135">
        <f>IF('group input'!C$59="None",0,IF(calculations!D41&gt;0,calculations!D41,0))</f>
        <v>0</v>
      </c>
      <c r="D430" s="186">
        <f>IF('group input'!C$59="None",0,IF(calculations!AD41&gt;0,calculations!AD41,0))</f>
        <v>0</v>
      </c>
      <c r="E430" s="187">
        <f t="shared" si="4"/>
        <v>0</v>
      </c>
      <c r="F430" s="139">
        <f>IFERROR(calculations!AE41,0)</f>
        <v>0</v>
      </c>
      <c r="G430" s="133"/>
      <c r="H430" s="108">
        <f>IF('group input'!C$59="None",0,IF(calculations!F91&gt;0,calculations!F91,0))</f>
        <v>0</v>
      </c>
      <c r="I430" s="135">
        <f>IF('group input'!C$59="None",0,IF(calculations!D91&gt;0,calculations!D91,0))</f>
        <v>0</v>
      </c>
      <c r="J430" s="186">
        <f>IF('group input'!C$59="None",0,IF(calculations!AD91&gt;0,calculations!AD91,0))</f>
        <v>0</v>
      </c>
      <c r="K430" s="187">
        <f t="shared" si="5"/>
        <v>0</v>
      </c>
      <c r="L430" s="188">
        <f>IFERROR(calculations!AE91,0)</f>
        <v>0</v>
      </c>
      <c r="N430" s="71"/>
      <c r="O430" s="71"/>
      <c r="P430" s="71"/>
      <c r="Q430" s="71"/>
      <c r="R430" s="71"/>
      <c r="S430" s="71"/>
    </row>
    <row r="431" spans="2:19" x14ac:dyDescent="0.3">
      <c r="B431" s="140">
        <f>IF('group input'!C$59="None",0,IF(calculations!F42&gt;0,calculations!F42,0))</f>
        <v>0</v>
      </c>
      <c r="C431" s="135">
        <f>IF('group input'!C$59="None",0,IF(calculations!D42&gt;0,calculations!D42,0))</f>
        <v>0</v>
      </c>
      <c r="D431" s="186">
        <f>IF('group input'!C$59="None",0,IF(calculations!AD42&gt;0,calculations!AD42,0))</f>
        <v>0</v>
      </c>
      <c r="E431" s="187">
        <f t="shared" si="4"/>
        <v>0</v>
      </c>
      <c r="F431" s="139">
        <f>IFERROR(calculations!AE42,0)</f>
        <v>0</v>
      </c>
      <c r="G431" s="133"/>
      <c r="H431" s="108">
        <f>IF('group input'!C$59="None",0,IF(calculations!F92&gt;0,calculations!F92,0))</f>
        <v>0</v>
      </c>
      <c r="I431" s="135">
        <f>IF('group input'!C$59="None",0,IF(calculations!D92&gt;0,calculations!D92,0))</f>
        <v>0</v>
      </c>
      <c r="J431" s="186">
        <f>IF('group input'!C$59="None",0,IF(calculations!AD92&gt;0,calculations!AD92,0))</f>
        <v>0</v>
      </c>
      <c r="K431" s="187">
        <f t="shared" si="5"/>
        <v>0</v>
      </c>
      <c r="L431" s="188">
        <f>IFERROR(calculations!AE92,0)</f>
        <v>0</v>
      </c>
      <c r="N431" s="71"/>
      <c r="O431" s="71"/>
      <c r="P431" s="71"/>
      <c r="Q431" s="71"/>
      <c r="R431" s="71"/>
      <c r="S431" s="71"/>
    </row>
    <row r="432" spans="2:19" x14ac:dyDescent="0.3">
      <c r="B432" s="140">
        <f>IF('group input'!C$59="None",0,IF(calculations!F43&gt;0,calculations!F43,0))</f>
        <v>0</v>
      </c>
      <c r="C432" s="135">
        <f>IF('group input'!C$59="None",0,IF(calculations!D43&gt;0,calculations!D43,0))</f>
        <v>0</v>
      </c>
      <c r="D432" s="186">
        <f>IF('group input'!C$59="None",0,IF(calculations!AD43&gt;0,calculations!AD43,0))</f>
        <v>0</v>
      </c>
      <c r="E432" s="187">
        <f t="shared" si="4"/>
        <v>0</v>
      </c>
      <c r="F432" s="139">
        <f>IFERROR(calculations!AE43,0)</f>
        <v>0</v>
      </c>
      <c r="G432" s="133"/>
      <c r="H432" s="108">
        <f>IF('group input'!C$59="None",0,IF(calculations!F93&gt;0,calculations!F93,0))</f>
        <v>0</v>
      </c>
      <c r="I432" s="135">
        <f>IF('group input'!C$59="None",0,IF(calculations!D93&gt;0,calculations!D93,0))</f>
        <v>0</v>
      </c>
      <c r="J432" s="186">
        <f>IF('group input'!C$59="None",0,IF(calculations!AD93&gt;0,calculations!AD93,0))</f>
        <v>0</v>
      </c>
      <c r="K432" s="187">
        <f t="shared" si="5"/>
        <v>0</v>
      </c>
      <c r="L432" s="188">
        <f>IFERROR(calculations!AE93,0)</f>
        <v>0</v>
      </c>
      <c r="N432" s="71"/>
      <c r="O432" s="71"/>
      <c r="P432" s="71"/>
      <c r="Q432" s="71"/>
      <c r="R432" s="71"/>
      <c r="S432" s="71"/>
    </row>
    <row r="433" spans="2:19" x14ac:dyDescent="0.3">
      <c r="B433" s="140">
        <f>IF('group input'!C$59="None",0,IF(calculations!F44&gt;0,calculations!F44,0))</f>
        <v>0</v>
      </c>
      <c r="C433" s="135">
        <f>IF('group input'!C$59="None",0,IF(calculations!D44&gt;0,calculations!D44,0))</f>
        <v>0</v>
      </c>
      <c r="D433" s="186">
        <f>IF('group input'!C$59="None",0,IF(calculations!AD44&gt;0,calculations!AD44,0))</f>
        <v>0</v>
      </c>
      <c r="E433" s="187">
        <f t="shared" si="4"/>
        <v>0</v>
      </c>
      <c r="F433" s="139">
        <f>IFERROR(calculations!AE44,0)</f>
        <v>0</v>
      </c>
      <c r="G433" s="133"/>
      <c r="H433" s="108">
        <f>IF('group input'!C$59="None",0,IF(calculations!F94&gt;0,calculations!F94,0))</f>
        <v>0</v>
      </c>
      <c r="I433" s="135">
        <f>IF('group input'!C$59="None",0,IF(calculations!D94&gt;0,calculations!D94,0))</f>
        <v>0</v>
      </c>
      <c r="J433" s="186">
        <f>IF('group input'!C$59="None",0,IF(calculations!AD94&gt;0,calculations!AD94,0))</f>
        <v>0</v>
      </c>
      <c r="K433" s="187">
        <f t="shared" si="5"/>
        <v>0</v>
      </c>
      <c r="L433" s="188">
        <f>IFERROR(calculations!AE94,0)</f>
        <v>0</v>
      </c>
      <c r="N433" s="71"/>
      <c r="O433" s="71"/>
      <c r="P433" s="71"/>
      <c r="Q433" s="71"/>
      <c r="R433" s="71"/>
      <c r="S433" s="71"/>
    </row>
    <row r="434" spans="2:19" x14ac:dyDescent="0.3">
      <c r="B434" s="140">
        <f>IF('group input'!C$59="None",0,IF(calculations!F45&gt;0,calculations!F45,0))</f>
        <v>0</v>
      </c>
      <c r="C434" s="135">
        <f>IF('group input'!C$59="None",0,IF(calculations!D45&gt;0,calculations!D45,0))</f>
        <v>0</v>
      </c>
      <c r="D434" s="186">
        <f>IF('group input'!C$59="None",0,IF(calculations!AD45&gt;0,calculations!AD45,0))</f>
        <v>0</v>
      </c>
      <c r="E434" s="187">
        <f t="shared" si="4"/>
        <v>0</v>
      </c>
      <c r="F434" s="139">
        <f>IFERROR(calculations!AE45,0)</f>
        <v>0</v>
      </c>
      <c r="G434" s="133"/>
      <c r="H434" s="108">
        <f>IF('group input'!C$59="None",0,IF(calculations!F95&gt;0,calculations!F95,0))</f>
        <v>0</v>
      </c>
      <c r="I434" s="135">
        <f>IF('group input'!C$59="None",0,IF(calculations!D95&gt;0,calculations!D95,0))</f>
        <v>0</v>
      </c>
      <c r="J434" s="186">
        <f>IF('group input'!C$59="None",0,IF(calculations!AD95&gt;0,calculations!AD95,0))</f>
        <v>0</v>
      </c>
      <c r="K434" s="187">
        <f t="shared" si="5"/>
        <v>0</v>
      </c>
      <c r="L434" s="188">
        <f>IFERROR(calculations!AE95,0)</f>
        <v>0</v>
      </c>
      <c r="N434" s="71"/>
      <c r="O434" s="71"/>
      <c r="P434" s="71"/>
      <c r="Q434" s="71"/>
      <c r="R434" s="71"/>
      <c r="S434" s="71"/>
    </row>
    <row r="435" spans="2:19" x14ac:dyDescent="0.3">
      <c r="B435" s="140">
        <f>IF('group input'!C$59="None",0,IF(calculations!F46&gt;0,calculations!F46,0))</f>
        <v>0</v>
      </c>
      <c r="C435" s="135">
        <f>IF('group input'!C$59="None",0,IF(calculations!D46&gt;0,calculations!D46,0))</f>
        <v>0</v>
      </c>
      <c r="D435" s="186">
        <f>IF('group input'!C$59="None",0,IF(calculations!AD46&gt;0,calculations!AD46,0))</f>
        <v>0</v>
      </c>
      <c r="E435" s="187">
        <f t="shared" si="4"/>
        <v>0</v>
      </c>
      <c r="F435" s="139">
        <f>IFERROR(calculations!AE46,0)</f>
        <v>0</v>
      </c>
      <c r="G435" s="133"/>
      <c r="H435" s="108">
        <f>IF('group input'!C$59="None",0,IF(calculations!F96&gt;0,calculations!F96,0))</f>
        <v>0</v>
      </c>
      <c r="I435" s="135">
        <f>IF('group input'!C$59="None",0,IF(calculations!D96&gt;0,calculations!D96,0))</f>
        <v>0</v>
      </c>
      <c r="J435" s="186">
        <f>IF('group input'!C$59="None",0,IF(calculations!AD96&gt;0,calculations!AD96,0))</f>
        <v>0</v>
      </c>
      <c r="K435" s="187">
        <f t="shared" si="5"/>
        <v>0</v>
      </c>
      <c r="L435" s="188">
        <f>IFERROR(calculations!AE96,0)</f>
        <v>0</v>
      </c>
      <c r="N435" s="71"/>
      <c r="O435" s="71"/>
      <c r="P435" s="71"/>
      <c r="Q435" s="71"/>
      <c r="R435" s="71"/>
      <c r="S435" s="71"/>
    </row>
    <row r="436" spans="2:19" x14ac:dyDescent="0.3">
      <c r="B436" s="140">
        <f>IF('group input'!C$59="None",0,IF(calculations!F47&gt;0,calculations!F47,0))</f>
        <v>0</v>
      </c>
      <c r="C436" s="135">
        <f>IF('group input'!C$59="None",0,IF(calculations!D47&gt;0,calculations!D47,0))</f>
        <v>0</v>
      </c>
      <c r="D436" s="186">
        <f>IF('group input'!C$59="None",0,IF(calculations!AD47&gt;0,calculations!AD47,0))</f>
        <v>0</v>
      </c>
      <c r="E436" s="187">
        <f t="shared" si="4"/>
        <v>0</v>
      </c>
      <c r="F436" s="139">
        <f>IFERROR(calculations!AE47,0)</f>
        <v>0</v>
      </c>
      <c r="G436" s="133"/>
      <c r="H436" s="108">
        <f>IF('group input'!C$59="None",0,IF(calculations!F97&gt;0,calculations!F97,0))</f>
        <v>0</v>
      </c>
      <c r="I436" s="135">
        <f>IF('group input'!C$59="None",0,IF(calculations!D97&gt;0,calculations!D97,0))</f>
        <v>0</v>
      </c>
      <c r="J436" s="186">
        <f>IF('group input'!C$59="None",0,IF(calculations!AD97&gt;0,calculations!AD97,0))</f>
        <v>0</v>
      </c>
      <c r="K436" s="187">
        <f t="shared" si="5"/>
        <v>0</v>
      </c>
      <c r="L436" s="188">
        <f>IFERROR(calculations!AE97,0)</f>
        <v>0</v>
      </c>
      <c r="N436" s="71"/>
      <c r="O436" s="71"/>
      <c r="P436" s="71"/>
      <c r="Q436" s="71"/>
      <c r="R436" s="71"/>
      <c r="S436" s="71"/>
    </row>
    <row r="437" spans="2:19" x14ac:dyDescent="0.3">
      <c r="B437" s="140">
        <f>IF('group input'!C$59="None",0,IF(calculations!F48&gt;0,calculations!F48,0))</f>
        <v>0</v>
      </c>
      <c r="C437" s="135">
        <f>IF('group input'!C$59="None",0,IF(calculations!D48&gt;0,calculations!D48,0))</f>
        <v>0</v>
      </c>
      <c r="D437" s="186">
        <f>IF('group input'!C$59="None",0,IF(calculations!AD48&gt;0,calculations!AD48,0))</f>
        <v>0</v>
      </c>
      <c r="E437" s="187">
        <f t="shared" si="4"/>
        <v>0</v>
      </c>
      <c r="F437" s="139">
        <f>IFERROR(calculations!AE48,0)</f>
        <v>0</v>
      </c>
      <c r="G437" s="133"/>
      <c r="H437" s="108">
        <f>IF('group input'!C$59="None",0,IF(calculations!F98&gt;0,calculations!F98,0))</f>
        <v>0</v>
      </c>
      <c r="I437" s="135">
        <f>IF('group input'!C$59="None",0,IF(calculations!D98&gt;0,calculations!D98,0))</f>
        <v>0</v>
      </c>
      <c r="J437" s="186">
        <f>IF('group input'!C$59="None",0,IF(calculations!AD98&gt;0,calculations!AD98,0))</f>
        <v>0</v>
      </c>
      <c r="K437" s="187">
        <f t="shared" si="5"/>
        <v>0</v>
      </c>
      <c r="L437" s="188">
        <f>IFERROR(calculations!AE98,0)</f>
        <v>0</v>
      </c>
      <c r="N437" s="71"/>
      <c r="O437" s="71"/>
      <c r="P437" s="71"/>
      <c r="Q437" s="71"/>
      <c r="R437" s="71"/>
      <c r="S437" s="71"/>
    </row>
    <row r="438" spans="2:19" x14ac:dyDescent="0.3">
      <c r="B438" s="140">
        <f>IF('group input'!C$59="None",0,IF(calculations!F49&gt;0,calculations!F49,0))</f>
        <v>0</v>
      </c>
      <c r="C438" s="135">
        <f>IF('group input'!C$59="None",0,IF(calculations!D49&gt;0,calculations!D49,0))</f>
        <v>0</v>
      </c>
      <c r="D438" s="186">
        <f>IF('group input'!C$59="None",0,IF(calculations!AD49&gt;0,calculations!AD49,0))</f>
        <v>0</v>
      </c>
      <c r="E438" s="187">
        <f t="shared" si="4"/>
        <v>0</v>
      </c>
      <c r="F438" s="139">
        <f>IFERROR(calculations!AE49,0)</f>
        <v>0</v>
      </c>
      <c r="G438" s="133"/>
      <c r="H438" s="108">
        <f>IF('group input'!C$59="None",0,IF(calculations!F99&gt;0,calculations!F99,0))</f>
        <v>0</v>
      </c>
      <c r="I438" s="135">
        <f>IF('group input'!C$59="None",0,IF(calculations!D99&gt;0,calculations!D99,0))</f>
        <v>0</v>
      </c>
      <c r="J438" s="186">
        <f>IF('group input'!C$59="None",0,IF(calculations!AD99&gt;0,calculations!AD99,0))</f>
        <v>0</v>
      </c>
      <c r="K438" s="187">
        <f t="shared" si="5"/>
        <v>0</v>
      </c>
      <c r="L438" s="188">
        <f>IFERROR(calculations!AE99,0)</f>
        <v>0</v>
      </c>
      <c r="N438" s="71"/>
      <c r="O438" s="71"/>
      <c r="P438" s="71"/>
      <c r="Q438" s="71"/>
      <c r="R438" s="71"/>
      <c r="S438" s="71"/>
    </row>
    <row r="439" spans="2:19" x14ac:dyDescent="0.3">
      <c r="B439" s="140">
        <f>IF('group input'!C$59="None",0,IF(calculations!F50&gt;0,calculations!F50,0))</f>
        <v>0</v>
      </c>
      <c r="C439" s="135">
        <f>IF('group input'!C$59="None",0,IF(calculations!D50&gt;0,calculations!D50,0))</f>
        <v>0</v>
      </c>
      <c r="D439" s="186">
        <f>IF('group input'!C$59="None",0,IF(calculations!AD50&gt;0,calculations!AD50,0))</f>
        <v>0</v>
      </c>
      <c r="E439" s="187">
        <f t="shared" si="4"/>
        <v>0</v>
      </c>
      <c r="F439" s="139">
        <f>IFERROR(calculations!AE50,0)</f>
        <v>0</v>
      </c>
      <c r="G439" s="133"/>
      <c r="H439" s="108">
        <f>IF('group input'!C$59="None",0,IF(calculations!F100&gt;0,calculations!F100,0))</f>
        <v>0</v>
      </c>
      <c r="I439" s="135">
        <f>IF('group input'!C$59="None",0,IF(calculations!D100&gt;0,calculations!D100,0))</f>
        <v>0</v>
      </c>
      <c r="J439" s="186">
        <f>IF('group input'!C$59="None",0,IF(calculations!AD100&gt;0,calculations!AD100,0))</f>
        <v>0</v>
      </c>
      <c r="K439" s="187">
        <f t="shared" si="5"/>
        <v>0</v>
      </c>
      <c r="L439" s="188">
        <f>IFERROR(calculations!AE100,0)</f>
        <v>0</v>
      </c>
      <c r="N439" s="71"/>
      <c r="O439" s="71"/>
      <c r="P439" s="71"/>
      <c r="Q439" s="71"/>
      <c r="R439" s="71"/>
      <c r="S439" s="71"/>
    </row>
    <row r="440" spans="2:19" x14ac:dyDescent="0.3">
      <c r="B440" s="140">
        <f>IF('group input'!C$59="None",0,IF(calculations!F51&gt;0,calculations!F51,0))</f>
        <v>0</v>
      </c>
      <c r="C440" s="135">
        <f>IF('group input'!C$59="None",0,IF(calculations!D51&gt;0,calculations!D51,0))</f>
        <v>0</v>
      </c>
      <c r="D440" s="186">
        <f>IF('group input'!C$59="None",0,IF(calculations!AD51&gt;0,calculations!AD51,0))</f>
        <v>0</v>
      </c>
      <c r="E440" s="187">
        <f t="shared" si="4"/>
        <v>0</v>
      </c>
      <c r="F440" s="139">
        <f>IFERROR(calculations!AE51,0)</f>
        <v>0</v>
      </c>
      <c r="G440" s="133"/>
      <c r="H440" s="108">
        <f>IF('group input'!C$59="None",0,IF(calculations!F101&gt;0,calculations!F101,0))</f>
        <v>0</v>
      </c>
      <c r="I440" s="135">
        <f>IF('group input'!C$59="None",0,IF(calculations!D101&gt;0,calculations!D101,0))</f>
        <v>0</v>
      </c>
      <c r="J440" s="186">
        <f>IF('group input'!C$59="None",0,IF(calculations!AD101&gt;0,calculations!AD101,0))</f>
        <v>0</v>
      </c>
      <c r="K440" s="187">
        <f t="shared" si="5"/>
        <v>0</v>
      </c>
      <c r="L440" s="188">
        <f>IFERROR(calculations!AE101,0)</f>
        <v>0</v>
      </c>
      <c r="N440" s="71"/>
      <c r="O440" s="71"/>
      <c r="P440" s="71"/>
      <c r="Q440" s="71"/>
      <c r="R440" s="71"/>
      <c r="S440" s="71"/>
    </row>
    <row r="441" spans="2:19" x14ac:dyDescent="0.3">
      <c r="B441" s="140">
        <f>IF('group input'!C$59="None",0,IF(calculations!F52&gt;0,calculations!F52,0))</f>
        <v>0</v>
      </c>
      <c r="C441" s="135">
        <f>IF('group input'!C$59="None",0,IF(calculations!D52&gt;0,calculations!D52,0))</f>
        <v>0</v>
      </c>
      <c r="D441" s="186">
        <f>IF('group input'!C$59="None",0,IF(calculations!AD52&gt;0,calculations!AD52,0))</f>
        <v>0</v>
      </c>
      <c r="E441" s="187">
        <f t="shared" si="4"/>
        <v>0</v>
      </c>
      <c r="F441" s="139">
        <f>IFERROR(calculations!AE52,0)</f>
        <v>0</v>
      </c>
      <c r="G441" s="287"/>
      <c r="H441" s="108">
        <f>IF('group input'!C$59="None",0,IF(calculations!F102&gt;0,calculations!F102,0))</f>
        <v>0</v>
      </c>
      <c r="I441" s="135">
        <f>IF('group input'!C$59="None",0,IF(calculations!D102&gt;0,calculations!D102,0))</f>
        <v>0</v>
      </c>
      <c r="J441" s="186">
        <f>IF('group input'!C$59="None",0,IF(calculations!AD102&gt;0,calculations!AD102,0))</f>
        <v>0</v>
      </c>
      <c r="K441" s="187">
        <f t="shared" si="5"/>
        <v>0</v>
      </c>
      <c r="L441" s="188">
        <f>IFERROR(calculations!AE102,0)</f>
        <v>0</v>
      </c>
      <c r="N441" s="71"/>
      <c r="O441" s="71"/>
      <c r="P441" s="71"/>
      <c r="Q441" s="71"/>
      <c r="R441" s="71"/>
      <c r="S441" s="71"/>
    </row>
    <row r="442" spans="2:19" x14ac:dyDescent="0.3">
      <c r="B442" s="71"/>
      <c r="C442" s="71"/>
      <c r="D442" s="71"/>
      <c r="E442" s="71"/>
      <c r="F442" s="71"/>
      <c r="G442" s="71"/>
      <c r="N442" s="71"/>
      <c r="O442" s="71"/>
      <c r="P442" s="71"/>
      <c r="Q442" s="71"/>
      <c r="R442" s="71"/>
      <c r="S442" s="71"/>
    </row>
    <row r="443" spans="2:19" ht="15" thickBot="1" x14ac:dyDescent="0.35">
      <c r="B443" s="71"/>
      <c r="C443" s="71"/>
      <c r="D443" s="71"/>
      <c r="E443" s="71"/>
      <c r="F443" s="71"/>
      <c r="G443" s="71"/>
      <c r="H443" s="319"/>
      <c r="I443" s="317"/>
      <c r="J443" s="317"/>
      <c r="K443" s="318" t="s">
        <v>120</v>
      </c>
      <c r="L443" s="288">
        <f>SUM(F392:F441,L392:L441)</f>
        <v>0</v>
      </c>
      <c r="M443" s="71"/>
      <c r="N443" s="71"/>
      <c r="O443" s="71"/>
      <c r="P443" s="71"/>
      <c r="Q443" s="71"/>
      <c r="R443" s="71"/>
      <c r="S443" s="71"/>
    </row>
    <row r="444" spans="2:19" ht="15" thickTop="1" x14ac:dyDescent="0.3"/>
  </sheetData>
  <sheetProtection selectLockedCells="1" selectUnlockedCells="1"/>
  <protectedRanges>
    <protectedRange sqref="O8" name="Range1"/>
    <protectedRange sqref="D9:D14" name="Range1_1"/>
  </protectedRanges>
  <mergeCells count="16">
    <mergeCell ref="K27:L27"/>
    <mergeCell ref="K28:L28"/>
    <mergeCell ref="K25:L25"/>
    <mergeCell ref="K24:L24"/>
    <mergeCell ref="B324:N324"/>
    <mergeCell ref="B64:C64"/>
    <mergeCell ref="B65:S69"/>
    <mergeCell ref="B72:S76"/>
    <mergeCell ref="B79:S83"/>
    <mergeCell ref="K21:L21"/>
    <mergeCell ref="K22:L22"/>
    <mergeCell ref="K23:L23"/>
    <mergeCell ref="K26:L26"/>
    <mergeCell ref="G19:J19"/>
    <mergeCell ref="K19:L19"/>
    <mergeCell ref="K20:L20"/>
  </mergeCells>
  <conditionalFormatting sqref="B334:F383">
    <cfRule type="cellIs" dxfId="6" priority="5" operator="equal">
      <formula>0</formula>
    </cfRule>
  </conditionalFormatting>
  <conditionalFormatting sqref="B392:F441 H392:L441">
    <cfRule type="cellIs" dxfId="5" priority="3" operator="equal">
      <formula>0</formula>
    </cfRule>
  </conditionalFormatting>
  <conditionalFormatting sqref="F153:H202 F204:H204 B213:F262">
    <cfRule type="cellIs" dxfId="4" priority="2" operator="equal">
      <formula>0</formula>
    </cfRule>
  </conditionalFormatting>
  <conditionalFormatting sqref="G19:G25">
    <cfRule type="cellIs" dxfId="3" priority="8" operator="equal">
      <formula>0</formula>
    </cfRule>
  </conditionalFormatting>
  <conditionalFormatting sqref="H20:J20 H22:J22 B88:I137 K88:R137 B153:D203 B271:F320 H271:L320">
    <cfRule type="cellIs" dxfId="2" priority="16" operator="equal">
      <formula>0</formula>
    </cfRule>
  </conditionalFormatting>
  <conditionalFormatting sqref="H213:L262">
    <cfRule type="cellIs" dxfId="1" priority="1" operator="equal">
      <formula>0</formula>
    </cfRule>
  </conditionalFormatting>
  <conditionalFormatting sqref="H334:L383">
    <cfRule type="cellIs" dxfId="0" priority="4" operator="equal">
      <formula>0</formula>
    </cfRule>
  </conditionalFormatting>
  <printOptions horizontalCentered="1"/>
  <pageMargins left="0.25" right="0.25" top="0.75" bottom="0.75" header="0.3" footer="0.3"/>
  <pageSetup scale="5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O63"/>
  <sheetViews>
    <sheetView zoomScaleNormal="100" zoomScaleSheetLayoutView="100" workbookViewId="0">
      <selection activeCell="P12" sqref="P12"/>
    </sheetView>
  </sheetViews>
  <sheetFormatPr defaultColWidth="8.44140625" defaultRowHeight="15" customHeight="1" x14ac:dyDescent="0.3"/>
  <cols>
    <col min="1" max="15" width="8.33203125" style="1" customWidth="1"/>
    <col min="16" max="256" width="8.44140625" style="1"/>
    <col min="257" max="258" width="8.44140625" style="1" customWidth="1"/>
    <col min="259" max="259" width="11" style="1" bestFit="1" customWidth="1"/>
    <col min="260" max="269" width="8.44140625" style="1" customWidth="1"/>
    <col min="270" max="270" width="12.109375" style="1" customWidth="1"/>
    <col min="271" max="512" width="8.44140625" style="1"/>
    <col min="513" max="514" width="8.44140625" style="1" customWidth="1"/>
    <col min="515" max="515" width="11" style="1" bestFit="1" customWidth="1"/>
    <col min="516" max="525" width="8.44140625" style="1" customWidth="1"/>
    <col min="526" max="526" width="12.109375" style="1" customWidth="1"/>
    <col min="527" max="768" width="8.44140625" style="1"/>
    <col min="769" max="770" width="8.44140625" style="1" customWidth="1"/>
    <col min="771" max="771" width="11" style="1" bestFit="1" customWidth="1"/>
    <col min="772" max="781" width="8.44140625" style="1" customWidth="1"/>
    <col min="782" max="782" width="12.109375" style="1" customWidth="1"/>
    <col min="783" max="1024" width="8.44140625" style="1"/>
    <col min="1025" max="1026" width="8.44140625" style="1" customWidth="1"/>
    <col min="1027" max="1027" width="11" style="1" bestFit="1" customWidth="1"/>
    <col min="1028" max="1037" width="8.44140625" style="1" customWidth="1"/>
    <col min="1038" max="1038" width="12.109375" style="1" customWidth="1"/>
    <col min="1039" max="1280" width="8.44140625" style="1"/>
    <col min="1281" max="1282" width="8.44140625" style="1" customWidth="1"/>
    <col min="1283" max="1283" width="11" style="1" bestFit="1" customWidth="1"/>
    <col min="1284" max="1293" width="8.44140625" style="1" customWidth="1"/>
    <col min="1294" max="1294" width="12.109375" style="1" customWidth="1"/>
    <col min="1295" max="1536" width="8.44140625" style="1"/>
    <col min="1537" max="1538" width="8.44140625" style="1" customWidth="1"/>
    <col min="1539" max="1539" width="11" style="1" bestFit="1" customWidth="1"/>
    <col min="1540" max="1549" width="8.44140625" style="1" customWidth="1"/>
    <col min="1550" max="1550" width="12.109375" style="1" customWidth="1"/>
    <col min="1551" max="1792" width="8.44140625" style="1"/>
    <col min="1793" max="1794" width="8.44140625" style="1" customWidth="1"/>
    <col min="1795" max="1795" width="11" style="1" bestFit="1" customWidth="1"/>
    <col min="1796" max="1805" width="8.44140625" style="1" customWidth="1"/>
    <col min="1806" max="1806" width="12.109375" style="1" customWidth="1"/>
    <col min="1807" max="2048" width="8.44140625" style="1"/>
    <col min="2049" max="2050" width="8.44140625" style="1" customWidth="1"/>
    <col min="2051" max="2051" width="11" style="1" bestFit="1" customWidth="1"/>
    <col min="2052" max="2061" width="8.44140625" style="1" customWidth="1"/>
    <col min="2062" max="2062" width="12.109375" style="1" customWidth="1"/>
    <col min="2063" max="2304" width="8.44140625" style="1"/>
    <col min="2305" max="2306" width="8.44140625" style="1" customWidth="1"/>
    <col min="2307" max="2307" width="11" style="1" bestFit="1" customWidth="1"/>
    <col min="2308" max="2317" width="8.44140625" style="1" customWidth="1"/>
    <col min="2318" max="2318" width="12.109375" style="1" customWidth="1"/>
    <col min="2319" max="2560" width="8.44140625" style="1"/>
    <col min="2561" max="2562" width="8.44140625" style="1" customWidth="1"/>
    <col min="2563" max="2563" width="11" style="1" bestFit="1" customWidth="1"/>
    <col min="2564" max="2573" width="8.44140625" style="1" customWidth="1"/>
    <col min="2574" max="2574" width="12.109375" style="1" customWidth="1"/>
    <col min="2575" max="2816" width="8.44140625" style="1"/>
    <col min="2817" max="2818" width="8.44140625" style="1" customWidth="1"/>
    <col min="2819" max="2819" width="11" style="1" bestFit="1" customWidth="1"/>
    <col min="2820" max="2829" width="8.44140625" style="1" customWidth="1"/>
    <col min="2830" max="2830" width="12.109375" style="1" customWidth="1"/>
    <col min="2831" max="3072" width="8.44140625" style="1"/>
    <col min="3073" max="3074" width="8.44140625" style="1" customWidth="1"/>
    <col min="3075" max="3075" width="11" style="1" bestFit="1" customWidth="1"/>
    <col min="3076" max="3085" width="8.44140625" style="1" customWidth="1"/>
    <col min="3086" max="3086" width="12.109375" style="1" customWidth="1"/>
    <col min="3087" max="3328" width="8.44140625" style="1"/>
    <col min="3329" max="3330" width="8.44140625" style="1" customWidth="1"/>
    <col min="3331" max="3331" width="11" style="1" bestFit="1" customWidth="1"/>
    <col min="3332" max="3341" width="8.44140625" style="1" customWidth="1"/>
    <col min="3342" max="3342" width="12.109375" style="1" customWidth="1"/>
    <col min="3343" max="3584" width="8.44140625" style="1"/>
    <col min="3585" max="3586" width="8.44140625" style="1" customWidth="1"/>
    <col min="3587" max="3587" width="11" style="1" bestFit="1" customWidth="1"/>
    <col min="3588" max="3597" width="8.44140625" style="1" customWidth="1"/>
    <col min="3598" max="3598" width="12.109375" style="1" customWidth="1"/>
    <col min="3599" max="3840" width="8.44140625" style="1"/>
    <col min="3841" max="3842" width="8.44140625" style="1" customWidth="1"/>
    <col min="3843" max="3843" width="11" style="1" bestFit="1" customWidth="1"/>
    <col min="3844" max="3853" width="8.44140625" style="1" customWidth="1"/>
    <col min="3854" max="3854" width="12.109375" style="1" customWidth="1"/>
    <col min="3855" max="4096" width="8.44140625" style="1"/>
    <col min="4097" max="4098" width="8.44140625" style="1" customWidth="1"/>
    <col min="4099" max="4099" width="11" style="1" bestFit="1" customWidth="1"/>
    <col min="4100" max="4109" width="8.44140625" style="1" customWidth="1"/>
    <col min="4110" max="4110" width="12.109375" style="1" customWidth="1"/>
    <col min="4111" max="4352" width="8.44140625" style="1"/>
    <col min="4353" max="4354" width="8.44140625" style="1" customWidth="1"/>
    <col min="4355" max="4355" width="11" style="1" bestFit="1" customWidth="1"/>
    <col min="4356" max="4365" width="8.44140625" style="1" customWidth="1"/>
    <col min="4366" max="4366" width="12.109375" style="1" customWidth="1"/>
    <col min="4367" max="4608" width="8.44140625" style="1"/>
    <col min="4609" max="4610" width="8.44140625" style="1" customWidth="1"/>
    <col min="4611" max="4611" width="11" style="1" bestFit="1" customWidth="1"/>
    <col min="4612" max="4621" width="8.44140625" style="1" customWidth="1"/>
    <col min="4622" max="4622" width="12.109375" style="1" customWidth="1"/>
    <col min="4623" max="4864" width="8.44140625" style="1"/>
    <col min="4865" max="4866" width="8.44140625" style="1" customWidth="1"/>
    <col min="4867" max="4867" width="11" style="1" bestFit="1" customWidth="1"/>
    <col min="4868" max="4877" width="8.44140625" style="1" customWidth="1"/>
    <col min="4878" max="4878" width="12.109375" style="1" customWidth="1"/>
    <col min="4879" max="5120" width="8.44140625" style="1"/>
    <col min="5121" max="5122" width="8.44140625" style="1" customWidth="1"/>
    <col min="5123" max="5123" width="11" style="1" bestFit="1" customWidth="1"/>
    <col min="5124" max="5133" width="8.44140625" style="1" customWidth="1"/>
    <col min="5134" max="5134" width="12.109375" style="1" customWidth="1"/>
    <col min="5135" max="5376" width="8.44140625" style="1"/>
    <col min="5377" max="5378" width="8.44140625" style="1" customWidth="1"/>
    <col min="5379" max="5379" width="11" style="1" bestFit="1" customWidth="1"/>
    <col min="5380" max="5389" width="8.44140625" style="1" customWidth="1"/>
    <col min="5390" max="5390" width="12.109375" style="1" customWidth="1"/>
    <col min="5391" max="5632" width="8.44140625" style="1"/>
    <col min="5633" max="5634" width="8.44140625" style="1" customWidth="1"/>
    <col min="5635" max="5635" width="11" style="1" bestFit="1" customWidth="1"/>
    <col min="5636" max="5645" width="8.44140625" style="1" customWidth="1"/>
    <col min="5646" max="5646" width="12.109375" style="1" customWidth="1"/>
    <col min="5647" max="5888" width="8.44140625" style="1"/>
    <col min="5889" max="5890" width="8.44140625" style="1" customWidth="1"/>
    <col min="5891" max="5891" width="11" style="1" bestFit="1" customWidth="1"/>
    <col min="5892" max="5901" width="8.44140625" style="1" customWidth="1"/>
    <col min="5902" max="5902" width="12.109375" style="1" customWidth="1"/>
    <col min="5903" max="6144" width="8.44140625" style="1"/>
    <col min="6145" max="6146" width="8.44140625" style="1" customWidth="1"/>
    <col min="6147" max="6147" width="11" style="1" bestFit="1" customWidth="1"/>
    <col min="6148" max="6157" width="8.44140625" style="1" customWidth="1"/>
    <col min="6158" max="6158" width="12.109375" style="1" customWidth="1"/>
    <col min="6159" max="6400" width="8.44140625" style="1"/>
    <col min="6401" max="6402" width="8.44140625" style="1" customWidth="1"/>
    <col min="6403" max="6403" width="11" style="1" bestFit="1" customWidth="1"/>
    <col min="6404" max="6413" width="8.44140625" style="1" customWidth="1"/>
    <col min="6414" max="6414" width="12.109375" style="1" customWidth="1"/>
    <col min="6415" max="6656" width="8.44140625" style="1"/>
    <col min="6657" max="6658" width="8.44140625" style="1" customWidth="1"/>
    <col min="6659" max="6659" width="11" style="1" bestFit="1" customWidth="1"/>
    <col min="6660" max="6669" width="8.44140625" style="1" customWidth="1"/>
    <col min="6670" max="6670" width="12.109375" style="1" customWidth="1"/>
    <col min="6671" max="6912" width="8.44140625" style="1"/>
    <col min="6913" max="6914" width="8.44140625" style="1" customWidth="1"/>
    <col min="6915" max="6915" width="11" style="1" bestFit="1" customWidth="1"/>
    <col min="6916" max="6925" width="8.44140625" style="1" customWidth="1"/>
    <col min="6926" max="6926" width="12.109375" style="1" customWidth="1"/>
    <col min="6927" max="7168" width="8.44140625" style="1"/>
    <col min="7169" max="7170" width="8.44140625" style="1" customWidth="1"/>
    <col min="7171" max="7171" width="11" style="1" bestFit="1" customWidth="1"/>
    <col min="7172" max="7181" width="8.44140625" style="1" customWidth="1"/>
    <col min="7182" max="7182" width="12.109375" style="1" customWidth="1"/>
    <col min="7183" max="7424" width="8.44140625" style="1"/>
    <col min="7425" max="7426" width="8.44140625" style="1" customWidth="1"/>
    <col min="7427" max="7427" width="11" style="1" bestFit="1" customWidth="1"/>
    <col min="7428" max="7437" width="8.44140625" style="1" customWidth="1"/>
    <col min="7438" max="7438" width="12.109375" style="1" customWidth="1"/>
    <col min="7439" max="7680" width="8.44140625" style="1"/>
    <col min="7681" max="7682" width="8.44140625" style="1" customWidth="1"/>
    <col min="7683" max="7683" width="11" style="1" bestFit="1" customWidth="1"/>
    <col min="7684" max="7693" width="8.44140625" style="1" customWidth="1"/>
    <col min="7694" max="7694" width="12.109375" style="1" customWidth="1"/>
    <col min="7695" max="7936" width="8.44140625" style="1"/>
    <col min="7937" max="7938" width="8.44140625" style="1" customWidth="1"/>
    <col min="7939" max="7939" width="11" style="1" bestFit="1" customWidth="1"/>
    <col min="7940" max="7949" width="8.44140625" style="1" customWidth="1"/>
    <col min="7950" max="7950" width="12.109375" style="1" customWidth="1"/>
    <col min="7951" max="8192" width="8.44140625" style="1"/>
    <col min="8193" max="8194" width="8.44140625" style="1" customWidth="1"/>
    <col min="8195" max="8195" width="11" style="1" bestFit="1" customWidth="1"/>
    <col min="8196" max="8205" width="8.44140625" style="1" customWidth="1"/>
    <col min="8206" max="8206" width="12.109375" style="1" customWidth="1"/>
    <col min="8207" max="8448" width="8.44140625" style="1"/>
    <col min="8449" max="8450" width="8.44140625" style="1" customWidth="1"/>
    <col min="8451" max="8451" width="11" style="1" bestFit="1" customWidth="1"/>
    <col min="8452" max="8461" width="8.44140625" style="1" customWidth="1"/>
    <col min="8462" max="8462" width="12.109375" style="1" customWidth="1"/>
    <col min="8463" max="8704" width="8.44140625" style="1"/>
    <col min="8705" max="8706" width="8.44140625" style="1" customWidth="1"/>
    <col min="8707" max="8707" width="11" style="1" bestFit="1" customWidth="1"/>
    <col min="8708" max="8717" width="8.44140625" style="1" customWidth="1"/>
    <col min="8718" max="8718" width="12.109375" style="1" customWidth="1"/>
    <col min="8719" max="8960" width="8.44140625" style="1"/>
    <col min="8961" max="8962" width="8.44140625" style="1" customWidth="1"/>
    <col min="8963" max="8963" width="11" style="1" bestFit="1" customWidth="1"/>
    <col min="8964" max="8973" width="8.44140625" style="1" customWidth="1"/>
    <col min="8974" max="8974" width="12.109375" style="1" customWidth="1"/>
    <col min="8975" max="9216" width="8.44140625" style="1"/>
    <col min="9217" max="9218" width="8.44140625" style="1" customWidth="1"/>
    <col min="9219" max="9219" width="11" style="1" bestFit="1" customWidth="1"/>
    <col min="9220" max="9229" width="8.44140625" style="1" customWidth="1"/>
    <col min="9230" max="9230" width="12.109375" style="1" customWidth="1"/>
    <col min="9231" max="9472" width="8.44140625" style="1"/>
    <col min="9473" max="9474" width="8.44140625" style="1" customWidth="1"/>
    <col min="9475" max="9475" width="11" style="1" bestFit="1" customWidth="1"/>
    <col min="9476" max="9485" width="8.44140625" style="1" customWidth="1"/>
    <col min="9486" max="9486" width="12.109375" style="1" customWidth="1"/>
    <col min="9487" max="9728" width="8.44140625" style="1"/>
    <col min="9729" max="9730" width="8.44140625" style="1" customWidth="1"/>
    <col min="9731" max="9731" width="11" style="1" bestFit="1" customWidth="1"/>
    <col min="9732" max="9741" width="8.44140625" style="1" customWidth="1"/>
    <col min="9742" max="9742" width="12.109375" style="1" customWidth="1"/>
    <col min="9743" max="9984" width="8.44140625" style="1"/>
    <col min="9985" max="9986" width="8.44140625" style="1" customWidth="1"/>
    <col min="9987" max="9987" width="11" style="1" bestFit="1" customWidth="1"/>
    <col min="9988" max="9997" width="8.44140625" style="1" customWidth="1"/>
    <col min="9998" max="9998" width="12.109375" style="1" customWidth="1"/>
    <col min="9999" max="10240" width="8.44140625" style="1"/>
    <col min="10241" max="10242" width="8.44140625" style="1" customWidth="1"/>
    <col min="10243" max="10243" width="11" style="1" bestFit="1" customWidth="1"/>
    <col min="10244" max="10253" width="8.44140625" style="1" customWidth="1"/>
    <col min="10254" max="10254" width="12.109375" style="1" customWidth="1"/>
    <col min="10255" max="10496" width="8.44140625" style="1"/>
    <col min="10497" max="10498" width="8.44140625" style="1" customWidth="1"/>
    <col min="10499" max="10499" width="11" style="1" bestFit="1" customWidth="1"/>
    <col min="10500" max="10509" width="8.44140625" style="1" customWidth="1"/>
    <col min="10510" max="10510" width="12.109375" style="1" customWidth="1"/>
    <col min="10511" max="10752" width="8.44140625" style="1"/>
    <col min="10753" max="10754" width="8.44140625" style="1" customWidth="1"/>
    <col min="10755" max="10755" width="11" style="1" bestFit="1" customWidth="1"/>
    <col min="10756" max="10765" width="8.44140625" style="1" customWidth="1"/>
    <col min="10766" max="10766" width="12.109375" style="1" customWidth="1"/>
    <col min="10767" max="11008" width="8.44140625" style="1"/>
    <col min="11009" max="11010" width="8.44140625" style="1" customWidth="1"/>
    <col min="11011" max="11011" width="11" style="1" bestFit="1" customWidth="1"/>
    <col min="11012" max="11021" width="8.44140625" style="1" customWidth="1"/>
    <col min="11022" max="11022" width="12.109375" style="1" customWidth="1"/>
    <col min="11023" max="11264" width="8.44140625" style="1"/>
    <col min="11265" max="11266" width="8.44140625" style="1" customWidth="1"/>
    <col min="11267" max="11267" width="11" style="1" bestFit="1" customWidth="1"/>
    <col min="11268" max="11277" width="8.44140625" style="1" customWidth="1"/>
    <col min="11278" max="11278" width="12.109375" style="1" customWidth="1"/>
    <col min="11279" max="11520" width="8.44140625" style="1"/>
    <col min="11521" max="11522" width="8.44140625" style="1" customWidth="1"/>
    <col min="11523" max="11523" width="11" style="1" bestFit="1" customWidth="1"/>
    <col min="11524" max="11533" width="8.44140625" style="1" customWidth="1"/>
    <col min="11534" max="11534" width="12.109375" style="1" customWidth="1"/>
    <col min="11535" max="11776" width="8.44140625" style="1"/>
    <col min="11777" max="11778" width="8.44140625" style="1" customWidth="1"/>
    <col min="11779" max="11779" width="11" style="1" bestFit="1" customWidth="1"/>
    <col min="11780" max="11789" width="8.44140625" style="1" customWidth="1"/>
    <col min="11790" max="11790" width="12.109375" style="1" customWidth="1"/>
    <col min="11791" max="12032" width="8.44140625" style="1"/>
    <col min="12033" max="12034" width="8.44140625" style="1" customWidth="1"/>
    <col min="12035" max="12035" width="11" style="1" bestFit="1" customWidth="1"/>
    <col min="12036" max="12045" width="8.44140625" style="1" customWidth="1"/>
    <col min="12046" max="12046" width="12.109375" style="1" customWidth="1"/>
    <col min="12047" max="12288" width="8.44140625" style="1"/>
    <col min="12289" max="12290" width="8.44140625" style="1" customWidth="1"/>
    <col min="12291" max="12291" width="11" style="1" bestFit="1" customWidth="1"/>
    <col min="12292" max="12301" width="8.44140625" style="1" customWidth="1"/>
    <col min="12302" max="12302" width="12.109375" style="1" customWidth="1"/>
    <col min="12303" max="12544" width="8.44140625" style="1"/>
    <col min="12545" max="12546" width="8.44140625" style="1" customWidth="1"/>
    <col min="12547" max="12547" width="11" style="1" bestFit="1" customWidth="1"/>
    <col min="12548" max="12557" width="8.44140625" style="1" customWidth="1"/>
    <col min="12558" max="12558" width="12.109375" style="1" customWidth="1"/>
    <col min="12559" max="12800" width="8.44140625" style="1"/>
    <col min="12801" max="12802" width="8.44140625" style="1" customWidth="1"/>
    <col min="12803" max="12803" width="11" style="1" bestFit="1" customWidth="1"/>
    <col min="12804" max="12813" width="8.44140625" style="1" customWidth="1"/>
    <col min="12814" max="12814" width="12.109375" style="1" customWidth="1"/>
    <col min="12815" max="13056" width="8.44140625" style="1"/>
    <col min="13057" max="13058" width="8.44140625" style="1" customWidth="1"/>
    <col min="13059" max="13059" width="11" style="1" bestFit="1" customWidth="1"/>
    <col min="13060" max="13069" width="8.44140625" style="1" customWidth="1"/>
    <col min="13070" max="13070" width="12.109375" style="1" customWidth="1"/>
    <col min="13071" max="13312" width="8.44140625" style="1"/>
    <col min="13313" max="13314" width="8.44140625" style="1" customWidth="1"/>
    <col min="13315" max="13315" width="11" style="1" bestFit="1" customWidth="1"/>
    <col min="13316" max="13325" width="8.44140625" style="1" customWidth="1"/>
    <col min="13326" max="13326" width="12.109375" style="1" customWidth="1"/>
    <col min="13327" max="13568" width="8.44140625" style="1"/>
    <col min="13569" max="13570" width="8.44140625" style="1" customWidth="1"/>
    <col min="13571" max="13571" width="11" style="1" bestFit="1" customWidth="1"/>
    <col min="13572" max="13581" width="8.44140625" style="1" customWidth="1"/>
    <col min="13582" max="13582" width="12.109375" style="1" customWidth="1"/>
    <col min="13583" max="13824" width="8.44140625" style="1"/>
    <col min="13825" max="13826" width="8.44140625" style="1" customWidth="1"/>
    <col min="13827" max="13827" width="11" style="1" bestFit="1" customWidth="1"/>
    <col min="13828" max="13837" width="8.44140625" style="1" customWidth="1"/>
    <col min="13838" max="13838" width="12.109375" style="1" customWidth="1"/>
    <col min="13839" max="14080" width="8.44140625" style="1"/>
    <col min="14081" max="14082" width="8.44140625" style="1" customWidth="1"/>
    <col min="14083" max="14083" width="11" style="1" bestFit="1" customWidth="1"/>
    <col min="14084" max="14093" width="8.44140625" style="1" customWidth="1"/>
    <col min="14094" max="14094" width="12.109375" style="1" customWidth="1"/>
    <col min="14095" max="14336" width="8.44140625" style="1"/>
    <col min="14337" max="14338" width="8.44140625" style="1" customWidth="1"/>
    <col min="14339" max="14339" width="11" style="1" bestFit="1" customWidth="1"/>
    <col min="14340" max="14349" width="8.44140625" style="1" customWidth="1"/>
    <col min="14350" max="14350" width="12.109375" style="1" customWidth="1"/>
    <col min="14351" max="14592" width="8.44140625" style="1"/>
    <col min="14593" max="14594" width="8.44140625" style="1" customWidth="1"/>
    <col min="14595" max="14595" width="11" style="1" bestFit="1" customWidth="1"/>
    <col min="14596" max="14605" width="8.44140625" style="1" customWidth="1"/>
    <col min="14606" max="14606" width="12.109375" style="1" customWidth="1"/>
    <col min="14607" max="14848" width="8.44140625" style="1"/>
    <col min="14849" max="14850" width="8.44140625" style="1" customWidth="1"/>
    <col min="14851" max="14851" width="11" style="1" bestFit="1" customWidth="1"/>
    <col min="14852" max="14861" width="8.44140625" style="1" customWidth="1"/>
    <col min="14862" max="14862" width="12.109375" style="1" customWidth="1"/>
    <col min="14863" max="15104" width="8.44140625" style="1"/>
    <col min="15105" max="15106" width="8.44140625" style="1" customWidth="1"/>
    <col min="15107" max="15107" width="11" style="1" bestFit="1" customWidth="1"/>
    <col min="15108" max="15117" width="8.44140625" style="1" customWidth="1"/>
    <col min="15118" max="15118" width="12.109375" style="1" customWidth="1"/>
    <col min="15119" max="15360" width="8.44140625" style="1"/>
    <col min="15361" max="15362" width="8.44140625" style="1" customWidth="1"/>
    <col min="15363" max="15363" width="11" style="1" bestFit="1" customWidth="1"/>
    <col min="15364" max="15373" width="8.44140625" style="1" customWidth="1"/>
    <col min="15374" max="15374" width="12.109375" style="1" customWidth="1"/>
    <col min="15375" max="15616" width="8.44140625" style="1"/>
    <col min="15617" max="15618" width="8.44140625" style="1" customWidth="1"/>
    <col min="15619" max="15619" width="11" style="1" bestFit="1" customWidth="1"/>
    <col min="15620" max="15629" width="8.44140625" style="1" customWidth="1"/>
    <col min="15630" max="15630" width="12.109375" style="1" customWidth="1"/>
    <col min="15631" max="15872" width="8.44140625" style="1"/>
    <col min="15873" max="15874" width="8.44140625" style="1" customWidth="1"/>
    <col min="15875" max="15875" width="11" style="1" bestFit="1" customWidth="1"/>
    <col min="15876" max="15885" width="8.44140625" style="1" customWidth="1"/>
    <col min="15886" max="15886" width="12.109375" style="1" customWidth="1"/>
    <col min="15887" max="16128" width="8.44140625" style="1"/>
    <col min="16129" max="16130" width="8.44140625" style="1" customWidth="1"/>
    <col min="16131" max="16131" width="11" style="1" bestFit="1" customWidth="1"/>
    <col min="16132" max="16141" width="8.44140625" style="1" customWidth="1"/>
    <col min="16142" max="16142" width="12.109375" style="1" customWidth="1"/>
    <col min="16143" max="16384" width="8.44140625" style="1"/>
  </cols>
  <sheetData>
    <row r="2" spans="1:15" ht="13.8" x14ac:dyDescent="0.3">
      <c r="A2" s="39"/>
      <c r="B2" s="39"/>
      <c r="C2" s="39"/>
      <c r="D2" s="39"/>
      <c r="E2" s="39"/>
      <c r="F2" s="39"/>
      <c r="G2" s="40"/>
      <c r="H2" s="39"/>
      <c r="I2" s="39"/>
      <c r="J2" s="39"/>
      <c r="K2" s="39"/>
      <c r="L2" s="39"/>
      <c r="M2" s="39"/>
      <c r="N2" s="39"/>
      <c r="O2" s="39"/>
    </row>
    <row r="3" spans="1:15" ht="13.8" x14ac:dyDescent="0.3">
      <c r="A3" s="39"/>
      <c r="B3" s="39"/>
      <c r="C3" s="39"/>
      <c r="D3" s="39"/>
      <c r="E3" s="39"/>
      <c r="F3" s="39"/>
      <c r="G3" s="39"/>
      <c r="H3" s="39"/>
      <c r="I3" s="39"/>
      <c r="J3" s="39"/>
      <c r="K3" s="39"/>
      <c r="L3" s="39"/>
      <c r="M3" s="39"/>
      <c r="N3" s="39"/>
      <c r="O3" s="39"/>
    </row>
    <row r="4" spans="1:15" ht="13.8" x14ac:dyDescent="0.3">
      <c r="A4" s="39"/>
      <c r="B4" s="39"/>
      <c r="C4" s="39"/>
      <c r="D4" s="39"/>
      <c r="E4" s="39"/>
      <c r="F4" s="39"/>
      <c r="G4" s="39"/>
      <c r="H4" s="39"/>
      <c r="I4" s="39"/>
      <c r="J4" s="39"/>
      <c r="K4" s="39"/>
      <c r="L4" s="39"/>
      <c r="M4" s="39"/>
      <c r="N4" s="39"/>
      <c r="O4" s="39"/>
    </row>
    <row r="5" spans="1:15" ht="13.8" x14ac:dyDescent="0.3">
      <c r="A5" s="39"/>
      <c r="B5" s="39"/>
      <c r="C5" s="39"/>
      <c r="D5" s="39"/>
      <c r="E5" s="39"/>
      <c r="F5" s="39"/>
      <c r="G5" s="39"/>
      <c r="H5" s="39"/>
      <c r="I5" s="39"/>
      <c r="J5" s="39"/>
      <c r="K5" s="39"/>
      <c r="L5" s="39"/>
      <c r="M5" s="39"/>
      <c r="N5" s="39"/>
      <c r="O5" s="39"/>
    </row>
    <row r="6" spans="1:15" ht="13.8" x14ac:dyDescent="0.3">
      <c r="A6" s="39"/>
      <c r="B6" s="39"/>
      <c r="C6" s="39"/>
      <c r="D6" s="39"/>
      <c r="E6" s="39"/>
      <c r="F6" s="39"/>
      <c r="G6" s="39"/>
      <c r="H6" s="39"/>
      <c r="I6" s="39"/>
      <c r="J6" s="39"/>
      <c r="K6" s="39"/>
      <c r="L6" s="39"/>
      <c r="M6" s="39"/>
      <c r="N6" s="39"/>
      <c r="O6" s="39"/>
    </row>
    <row r="7" spans="1:15" ht="13.8" x14ac:dyDescent="0.3">
      <c r="A7" s="360" t="s">
        <v>177</v>
      </c>
      <c r="B7" s="360"/>
      <c r="C7" s="360"/>
      <c r="D7" s="360"/>
      <c r="E7" s="360"/>
      <c r="F7" s="360"/>
      <c r="G7" s="360"/>
      <c r="H7" s="360"/>
      <c r="I7" s="360"/>
      <c r="J7" s="360"/>
      <c r="K7" s="360"/>
      <c r="L7" s="360"/>
      <c r="M7" s="39"/>
      <c r="N7" s="39"/>
      <c r="O7" s="39"/>
    </row>
    <row r="8" spans="1:15" ht="13.8" x14ac:dyDescent="0.3">
      <c r="A8" s="360" t="s">
        <v>156</v>
      </c>
      <c r="B8" s="360"/>
      <c r="C8" s="360"/>
      <c r="D8" s="360"/>
      <c r="E8" s="360"/>
      <c r="F8" s="360"/>
      <c r="G8" s="360"/>
      <c r="H8" s="360"/>
      <c r="I8" s="360"/>
      <c r="J8" s="360"/>
      <c r="K8" s="360"/>
      <c r="L8" s="360"/>
      <c r="M8" s="39"/>
      <c r="N8" s="39"/>
      <c r="O8" s="39"/>
    </row>
    <row r="9" spans="1:15" ht="13.8" hidden="1" x14ac:dyDescent="0.3">
      <c r="A9" s="39"/>
      <c r="B9" s="41">
        <v>0.122</v>
      </c>
      <c r="C9" s="42">
        <v>0.14299999999999999</v>
      </c>
      <c r="D9" s="42">
        <v>0.16400000000000001</v>
      </c>
      <c r="E9" s="42">
        <v>0.23899999999999999</v>
      </c>
      <c r="F9" s="42">
        <v>0.36599999999999999</v>
      </c>
      <c r="G9" s="42">
        <v>0.67300000000000004</v>
      </c>
      <c r="H9" s="42">
        <v>1.0649999999999999</v>
      </c>
      <c r="I9" s="42">
        <v>1.2989999999999999</v>
      </c>
      <c r="J9" s="350">
        <v>2.21</v>
      </c>
      <c r="K9" s="350">
        <v>5.157</v>
      </c>
      <c r="L9" s="350">
        <v>19.488</v>
      </c>
      <c r="M9" s="39"/>
      <c r="N9" s="39"/>
      <c r="O9" s="39"/>
    </row>
    <row r="10" spans="1:15" s="2" customFormat="1" ht="13.8" x14ac:dyDescent="0.3">
      <c r="A10" s="43" t="s">
        <v>92</v>
      </c>
      <c r="B10" s="43" t="s">
        <v>178</v>
      </c>
      <c r="C10" s="43" t="s">
        <v>161</v>
      </c>
      <c r="D10" s="43" t="s">
        <v>162</v>
      </c>
      <c r="E10" s="43" t="s">
        <v>163</v>
      </c>
      <c r="F10" s="43" t="s">
        <v>164</v>
      </c>
      <c r="G10" s="43" t="s">
        <v>165</v>
      </c>
      <c r="H10" s="43" t="s">
        <v>166</v>
      </c>
      <c r="I10" s="43" t="s">
        <v>167</v>
      </c>
      <c r="J10" s="43" t="s">
        <v>168</v>
      </c>
      <c r="K10" s="43" t="s">
        <v>179</v>
      </c>
      <c r="L10" s="43" t="s">
        <v>180</v>
      </c>
      <c r="M10" s="43"/>
      <c r="N10" s="43"/>
      <c r="O10" s="43"/>
    </row>
    <row r="11" spans="1:15" ht="13.8" x14ac:dyDescent="0.3">
      <c r="A11" s="44">
        <v>10000</v>
      </c>
      <c r="B11" s="45">
        <f t="shared" ref="B11:L26" si="0">(B$9*$A11)/1000</f>
        <v>1.22</v>
      </c>
      <c r="C11" s="45">
        <f t="shared" si="0"/>
        <v>1.4299999999999997</v>
      </c>
      <c r="D11" s="45">
        <f t="shared" si="0"/>
        <v>1.64</v>
      </c>
      <c r="E11" s="45">
        <f t="shared" si="0"/>
        <v>2.39</v>
      </c>
      <c r="F11" s="45">
        <f t="shared" si="0"/>
        <v>3.66</v>
      </c>
      <c r="G11" s="45">
        <f t="shared" si="0"/>
        <v>6.73</v>
      </c>
      <c r="H11" s="45">
        <f t="shared" si="0"/>
        <v>10.65</v>
      </c>
      <c r="I11" s="45">
        <f t="shared" si="0"/>
        <v>12.99</v>
      </c>
      <c r="J11" s="45">
        <f>(J$9*$A11)/1000</f>
        <v>22.1</v>
      </c>
      <c r="K11" s="45">
        <f>(K$9*$A11)/1000</f>
        <v>51.57</v>
      </c>
      <c r="L11" s="45">
        <f>(L$9*$A11)/1000</f>
        <v>194.88</v>
      </c>
      <c r="M11" s="39"/>
      <c r="N11" s="46"/>
      <c r="O11" s="39"/>
    </row>
    <row r="12" spans="1:15" ht="13.8" x14ac:dyDescent="0.3">
      <c r="A12" s="44">
        <v>20000</v>
      </c>
      <c r="B12" s="45">
        <f t="shared" si="0"/>
        <v>2.44</v>
      </c>
      <c r="C12" s="45">
        <f t="shared" si="0"/>
        <v>2.8599999999999994</v>
      </c>
      <c r="D12" s="45">
        <f t="shared" si="0"/>
        <v>3.28</v>
      </c>
      <c r="E12" s="45">
        <f t="shared" si="0"/>
        <v>4.78</v>
      </c>
      <c r="F12" s="45">
        <f t="shared" si="0"/>
        <v>7.32</v>
      </c>
      <c r="G12" s="45">
        <f t="shared" si="0"/>
        <v>13.46</v>
      </c>
      <c r="H12" s="45">
        <f t="shared" si="0"/>
        <v>21.3</v>
      </c>
      <c r="I12" s="45">
        <f t="shared" si="0"/>
        <v>25.98</v>
      </c>
      <c r="J12" s="45">
        <f t="shared" si="0"/>
        <v>44.2</v>
      </c>
      <c r="K12" s="45">
        <f t="shared" si="0"/>
        <v>103.14</v>
      </c>
      <c r="L12" s="45">
        <f t="shared" si="0"/>
        <v>389.76</v>
      </c>
      <c r="M12" s="39"/>
      <c r="N12" s="39"/>
      <c r="O12" s="39"/>
    </row>
    <row r="13" spans="1:15" ht="13.8" x14ac:dyDescent="0.3">
      <c r="A13" s="44">
        <v>30000</v>
      </c>
      <c r="B13" s="45">
        <f t="shared" si="0"/>
        <v>3.66</v>
      </c>
      <c r="C13" s="45">
        <f t="shared" si="0"/>
        <v>4.29</v>
      </c>
      <c r="D13" s="45">
        <f t="shared" si="0"/>
        <v>4.92</v>
      </c>
      <c r="E13" s="45">
        <f t="shared" si="0"/>
        <v>7.17</v>
      </c>
      <c r="F13" s="45">
        <f t="shared" si="0"/>
        <v>10.98</v>
      </c>
      <c r="G13" s="45">
        <f t="shared" si="0"/>
        <v>20.190000000000001</v>
      </c>
      <c r="H13" s="45">
        <f t="shared" si="0"/>
        <v>31.95</v>
      </c>
      <c r="I13" s="45">
        <f t="shared" si="0"/>
        <v>38.97</v>
      </c>
      <c r="J13" s="45">
        <f t="shared" si="0"/>
        <v>66.3</v>
      </c>
      <c r="K13" s="45">
        <f t="shared" si="0"/>
        <v>154.71</v>
      </c>
      <c r="L13" s="45">
        <f t="shared" si="0"/>
        <v>584.64</v>
      </c>
      <c r="M13" s="39"/>
      <c r="N13" s="39"/>
      <c r="O13" s="39"/>
    </row>
    <row r="14" spans="1:15" ht="13.8" x14ac:dyDescent="0.3">
      <c r="A14" s="44">
        <v>40000</v>
      </c>
      <c r="B14" s="45">
        <f t="shared" si="0"/>
        <v>4.88</v>
      </c>
      <c r="C14" s="45">
        <f t="shared" si="0"/>
        <v>5.7199999999999989</v>
      </c>
      <c r="D14" s="45">
        <f t="shared" si="0"/>
        <v>6.56</v>
      </c>
      <c r="E14" s="45">
        <f t="shared" si="0"/>
        <v>9.56</v>
      </c>
      <c r="F14" s="45">
        <f t="shared" si="0"/>
        <v>14.64</v>
      </c>
      <c r="G14" s="45">
        <f t="shared" si="0"/>
        <v>26.92</v>
      </c>
      <c r="H14" s="45">
        <f t="shared" si="0"/>
        <v>42.6</v>
      </c>
      <c r="I14" s="45">
        <f t="shared" si="0"/>
        <v>51.96</v>
      </c>
      <c r="J14" s="45">
        <f t="shared" si="0"/>
        <v>88.4</v>
      </c>
      <c r="K14" s="45">
        <f t="shared" si="0"/>
        <v>206.28</v>
      </c>
      <c r="L14" s="45">
        <f t="shared" si="0"/>
        <v>779.52</v>
      </c>
      <c r="M14" s="39"/>
      <c r="N14" s="39"/>
      <c r="O14" s="39"/>
    </row>
    <row r="15" spans="1:15" ht="13.8" x14ac:dyDescent="0.3">
      <c r="A15" s="44">
        <v>50000</v>
      </c>
      <c r="B15" s="45">
        <f t="shared" si="0"/>
        <v>6.1</v>
      </c>
      <c r="C15" s="45">
        <f t="shared" si="0"/>
        <v>7.1499999999999995</v>
      </c>
      <c r="D15" s="45">
        <f t="shared" si="0"/>
        <v>8.1999999999999993</v>
      </c>
      <c r="E15" s="45">
        <f t="shared" si="0"/>
        <v>11.95</v>
      </c>
      <c r="F15" s="45">
        <f t="shared" si="0"/>
        <v>18.3</v>
      </c>
      <c r="G15" s="45">
        <f t="shared" si="0"/>
        <v>33.65</v>
      </c>
      <c r="H15" s="45">
        <f t="shared" si="0"/>
        <v>53.25</v>
      </c>
      <c r="I15" s="45">
        <f t="shared" si="0"/>
        <v>64.95</v>
      </c>
      <c r="J15" s="45">
        <f t="shared" si="0"/>
        <v>110.5</v>
      </c>
      <c r="K15" s="45">
        <f t="shared" si="0"/>
        <v>257.85000000000002</v>
      </c>
      <c r="L15" s="45">
        <f t="shared" si="0"/>
        <v>974.4</v>
      </c>
      <c r="M15" s="39"/>
      <c r="N15" s="39"/>
      <c r="O15" s="39"/>
    </row>
    <row r="16" spans="1:15" ht="13.8" x14ac:dyDescent="0.3">
      <c r="A16" s="44">
        <v>60000</v>
      </c>
      <c r="B16" s="45">
        <f t="shared" si="0"/>
        <v>7.32</v>
      </c>
      <c r="C16" s="45">
        <f t="shared" si="0"/>
        <v>8.58</v>
      </c>
      <c r="D16" s="45">
        <f t="shared" si="0"/>
        <v>9.84</v>
      </c>
      <c r="E16" s="45">
        <f t="shared" si="0"/>
        <v>14.34</v>
      </c>
      <c r="F16" s="45">
        <f t="shared" si="0"/>
        <v>21.96</v>
      </c>
      <c r="G16" s="45">
        <f t="shared" si="0"/>
        <v>40.380000000000003</v>
      </c>
      <c r="H16" s="45">
        <f t="shared" si="0"/>
        <v>63.9</v>
      </c>
      <c r="I16" s="45">
        <f t="shared" si="0"/>
        <v>77.94</v>
      </c>
      <c r="J16" s="45">
        <f t="shared" si="0"/>
        <v>132.6</v>
      </c>
      <c r="K16" s="45">
        <f t="shared" si="0"/>
        <v>309.42</v>
      </c>
      <c r="L16" s="45">
        <f t="shared" si="0"/>
        <v>1169.28</v>
      </c>
      <c r="M16" s="39"/>
      <c r="N16" s="39"/>
      <c r="O16" s="39"/>
    </row>
    <row r="17" spans="1:15" ht="13.8" x14ac:dyDescent="0.3">
      <c r="A17" s="44">
        <v>70000</v>
      </c>
      <c r="B17" s="45">
        <f t="shared" si="0"/>
        <v>8.5399999999999991</v>
      </c>
      <c r="C17" s="45">
        <f t="shared" si="0"/>
        <v>10.01</v>
      </c>
      <c r="D17" s="45">
        <f t="shared" si="0"/>
        <v>11.48</v>
      </c>
      <c r="E17" s="45">
        <f t="shared" si="0"/>
        <v>16.73</v>
      </c>
      <c r="F17" s="45">
        <f t="shared" si="0"/>
        <v>25.62</v>
      </c>
      <c r="G17" s="45">
        <f t="shared" si="0"/>
        <v>47.11</v>
      </c>
      <c r="H17" s="45">
        <f t="shared" si="0"/>
        <v>74.55</v>
      </c>
      <c r="I17" s="45">
        <f t="shared" si="0"/>
        <v>90.93</v>
      </c>
      <c r="J17" s="45">
        <f t="shared" si="0"/>
        <v>154.69999999999999</v>
      </c>
      <c r="K17" s="45">
        <f t="shared" si="0"/>
        <v>360.99</v>
      </c>
      <c r="L17" s="45">
        <f t="shared" si="0"/>
        <v>1364.16</v>
      </c>
      <c r="M17" s="39"/>
      <c r="N17" s="39"/>
      <c r="O17" s="39"/>
    </row>
    <row r="18" spans="1:15" ht="13.8" x14ac:dyDescent="0.3">
      <c r="A18" s="44">
        <v>80000</v>
      </c>
      <c r="B18" s="45">
        <f t="shared" si="0"/>
        <v>9.76</v>
      </c>
      <c r="C18" s="45">
        <f t="shared" si="0"/>
        <v>11.439999999999998</v>
      </c>
      <c r="D18" s="45">
        <f t="shared" si="0"/>
        <v>13.12</v>
      </c>
      <c r="E18" s="45">
        <f t="shared" si="0"/>
        <v>19.12</v>
      </c>
      <c r="F18" s="45">
        <f t="shared" si="0"/>
        <v>29.28</v>
      </c>
      <c r="G18" s="45">
        <f t="shared" si="0"/>
        <v>53.84</v>
      </c>
      <c r="H18" s="45">
        <f t="shared" si="0"/>
        <v>85.2</v>
      </c>
      <c r="I18" s="45">
        <f t="shared" si="0"/>
        <v>103.92</v>
      </c>
      <c r="J18" s="45">
        <f t="shared" si="0"/>
        <v>176.8</v>
      </c>
      <c r="K18" s="45">
        <f t="shared" si="0"/>
        <v>412.56</v>
      </c>
      <c r="L18" s="45">
        <f t="shared" si="0"/>
        <v>1559.04</v>
      </c>
      <c r="M18" s="39"/>
      <c r="N18" s="39"/>
      <c r="O18" s="39"/>
    </row>
    <row r="19" spans="1:15" ht="13.8" x14ac:dyDescent="0.3">
      <c r="A19" s="44">
        <v>90000</v>
      </c>
      <c r="B19" s="45">
        <f t="shared" si="0"/>
        <v>10.98</v>
      </c>
      <c r="C19" s="45">
        <f t="shared" si="0"/>
        <v>12.869999999999997</v>
      </c>
      <c r="D19" s="45">
        <f t="shared" si="0"/>
        <v>14.76</v>
      </c>
      <c r="E19" s="45">
        <f t="shared" si="0"/>
        <v>21.51</v>
      </c>
      <c r="F19" s="45">
        <f t="shared" si="0"/>
        <v>32.94</v>
      </c>
      <c r="G19" s="45">
        <f t="shared" si="0"/>
        <v>60.570000000000007</v>
      </c>
      <c r="H19" s="45">
        <f t="shared" si="0"/>
        <v>95.85</v>
      </c>
      <c r="I19" s="45">
        <f t="shared" si="0"/>
        <v>116.91</v>
      </c>
      <c r="J19" s="45">
        <f t="shared" si="0"/>
        <v>198.9</v>
      </c>
      <c r="K19" s="45">
        <f t="shared" si="0"/>
        <v>464.13</v>
      </c>
      <c r="L19" s="45">
        <f t="shared" si="0"/>
        <v>1753.92</v>
      </c>
      <c r="M19" s="39"/>
      <c r="N19" s="39"/>
      <c r="O19" s="39"/>
    </row>
    <row r="20" spans="1:15" ht="13.8" x14ac:dyDescent="0.3">
      <c r="A20" s="44">
        <v>100000</v>
      </c>
      <c r="B20" s="45">
        <f t="shared" si="0"/>
        <v>12.2</v>
      </c>
      <c r="C20" s="45">
        <f t="shared" si="0"/>
        <v>14.299999999999999</v>
      </c>
      <c r="D20" s="45">
        <f t="shared" si="0"/>
        <v>16.399999999999999</v>
      </c>
      <c r="E20" s="45">
        <f t="shared" si="0"/>
        <v>23.9</v>
      </c>
      <c r="F20" s="45">
        <f t="shared" si="0"/>
        <v>36.6</v>
      </c>
      <c r="G20" s="45">
        <f t="shared" si="0"/>
        <v>67.3</v>
      </c>
      <c r="H20" s="45">
        <f t="shared" si="0"/>
        <v>106.5</v>
      </c>
      <c r="I20" s="45">
        <f t="shared" si="0"/>
        <v>129.9</v>
      </c>
      <c r="J20" s="45">
        <f t="shared" si="0"/>
        <v>221</v>
      </c>
      <c r="K20" s="45">
        <f t="shared" si="0"/>
        <v>515.70000000000005</v>
      </c>
      <c r="L20" s="45">
        <f t="shared" si="0"/>
        <v>1948.8</v>
      </c>
      <c r="M20" s="46"/>
      <c r="N20" s="39"/>
      <c r="O20" s="39"/>
    </row>
    <row r="21" spans="1:15" ht="13.8" x14ac:dyDescent="0.3">
      <c r="A21" s="44">
        <v>110000</v>
      </c>
      <c r="B21" s="45">
        <f t="shared" ref="B21:L36" si="1">(B$9*$A21)/1000</f>
        <v>13.42</v>
      </c>
      <c r="C21" s="45">
        <f t="shared" si="1"/>
        <v>15.729999999999999</v>
      </c>
      <c r="D21" s="45">
        <f t="shared" si="1"/>
        <v>18.04</v>
      </c>
      <c r="E21" s="45">
        <f t="shared" si="1"/>
        <v>26.29</v>
      </c>
      <c r="F21" s="45">
        <f t="shared" si="1"/>
        <v>40.26</v>
      </c>
      <c r="G21" s="45">
        <f t="shared" si="1"/>
        <v>74.03</v>
      </c>
      <c r="H21" s="45">
        <f t="shared" si="1"/>
        <v>117.15</v>
      </c>
      <c r="I21" s="45">
        <f t="shared" si="1"/>
        <v>142.88999999999999</v>
      </c>
      <c r="J21" s="45">
        <f t="shared" si="0"/>
        <v>243.1</v>
      </c>
      <c r="K21" s="45">
        <f t="shared" si="0"/>
        <v>567.27</v>
      </c>
      <c r="L21" s="45">
        <f t="shared" si="0"/>
        <v>2143.6799999999998</v>
      </c>
      <c r="M21" s="39"/>
      <c r="N21" s="39"/>
      <c r="O21" s="39"/>
    </row>
    <row r="22" spans="1:15" ht="13.8" x14ac:dyDescent="0.3">
      <c r="A22" s="44">
        <v>120000</v>
      </c>
      <c r="B22" s="45">
        <f t="shared" si="1"/>
        <v>14.64</v>
      </c>
      <c r="C22" s="45">
        <f t="shared" si="1"/>
        <v>17.16</v>
      </c>
      <c r="D22" s="45">
        <f t="shared" si="1"/>
        <v>19.68</v>
      </c>
      <c r="E22" s="45">
        <f t="shared" si="1"/>
        <v>28.68</v>
      </c>
      <c r="F22" s="45">
        <f t="shared" si="1"/>
        <v>43.92</v>
      </c>
      <c r="G22" s="45">
        <f t="shared" si="1"/>
        <v>80.760000000000005</v>
      </c>
      <c r="H22" s="45">
        <f t="shared" si="1"/>
        <v>127.8</v>
      </c>
      <c r="I22" s="45">
        <f t="shared" si="1"/>
        <v>155.88</v>
      </c>
      <c r="J22" s="45">
        <f t="shared" si="0"/>
        <v>265.2</v>
      </c>
      <c r="K22" s="45">
        <f t="shared" si="0"/>
        <v>618.84</v>
      </c>
      <c r="L22" s="45">
        <f t="shared" si="0"/>
        <v>2338.56</v>
      </c>
      <c r="M22" s="39"/>
      <c r="N22" s="39"/>
      <c r="O22" s="39"/>
    </row>
    <row r="23" spans="1:15" ht="13.8" x14ac:dyDescent="0.3">
      <c r="A23" s="44">
        <v>130000</v>
      </c>
      <c r="B23" s="45">
        <f t="shared" si="1"/>
        <v>15.86</v>
      </c>
      <c r="C23" s="45">
        <f t="shared" si="1"/>
        <v>18.59</v>
      </c>
      <c r="D23" s="45">
        <f t="shared" si="1"/>
        <v>21.32</v>
      </c>
      <c r="E23" s="45">
        <f t="shared" si="1"/>
        <v>31.07</v>
      </c>
      <c r="F23" s="45">
        <f t="shared" si="1"/>
        <v>47.58</v>
      </c>
      <c r="G23" s="45">
        <f t="shared" si="1"/>
        <v>87.49</v>
      </c>
      <c r="H23" s="45">
        <f t="shared" si="1"/>
        <v>138.44999999999999</v>
      </c>
      <c r="I23" s="45">
        <f t="shared" si="1"/>
        <v>168.87</v>
      </c>
      <c r="J23" s="45">
        <f t="shared" si="0"/>
        <v>287.3</v>
      </c>
      <c r="K23" s="45">
        <f t="shared" si="0"/>
        <v>670.41</v>
      </c>
      <c r="L23" s="45">
        <f t="shared" si="0"/>
        <v>2533.44</v>
      </c>
      <c r="M23" s="46"/>
      <c r="N23" s="39"/>
      <c r="O23" s="39"/>
    </row>
    <row r="24" spans="1:15" ht="13.8" x14ac:dyDescent="0.3">
      <c r="A24" s="44">
        <v>140000</v>
      </c>
      <c r="B24" s="45">
        <f t="shared" si="1"/>
        <v>17.079999999999998</v>
      </c>
      <c r="C24" s="45">
        <f t="shared" si="1"/>
        <v>20.02</v>
      </c>
      <c r="D24" s="45">
        <f t="shared" si="1"/>
        <v>22.96</v>
      </c>
      <c r="E24" s="45">
        <f t="shared" si="1"/>
        <v>33.46</v>
      </c>
      <c r="F24" s="45">
        <f t="shared" si="1"/>
        <v>51.24</v>
      </c>
      <c r="G24" s="45">
        <f t="shared" si="1"/>
        <v>94.22</v>
      </c>
      <c r="H24" s="45">
        <f t="shared" si="1"/>
        <v>149.1</v>
      </c>
      <c r="I24" s="45">
        <f t="shared" si="1"/>
        <v>181.86</v>
      </c>
      <c r="J24" s="45">
        <f t="shared" si="0"/>
        <v>309.39999999999998</v>
      </c>
      <c r="K24" s="45">
        <f t="shared" si="0"/>
        <v>721.98</v>
      </c>
      <c r="L24" s="45">
        <f t="shared" si="0"/>
        <v>2728.32</v>
      </c>
      <c r="M24" s="39"/>
      <c r="N24" s="39"/>
      <c r="O24" s="39"/>
    </row>
    <row r="25" spans="1:15" ht="13.8" x14ac:dyDescent="0.3">
      <c r="A25" s="44">
        <v>150000</v>
      </c>
      <c r="B25" s="45">
        <f t="shared" si="1"/>
        <v>18.3</v>
      </c>
      <c r="C25" s="45">
        <f t="shared" si="1"/>
        <v>21.45</v>
      </c>
      <c r="D25" s="45">
        <f t="shared" si="1"/>
        <v>24.6</v>
      </c>
      <c r="E25" s="45">
        <f t="shared" si="1"/>
        <v>35.85</v>
      </c>
      <c r="F25" s="45">
        <f t="shared" si="1"/>
        <v>54.9</v>
      </c>
      <c r="G25" s="45">
        <f t="shared" si="1"/>
        <v>100.95</v>
      </c>
      <c r="H25" s="45">
        <f t="shared" si="1"/>
        <v>159.75</v>
      </c>
      <c r="I25" s="45">
        <f t="shared" si="1"/>
        <v>194.85</v>
      </c>
      <c r="J25" s="45">
        <f t="shared" si="0"/>
        <v>331.5</v>
      </c>
      <c r="K25" s="45">
        <f t="shared" si="0"/>
        <v>773.55</v>
      </c>
      <c r="L25" s="45">
        <f t="shared" si="0"/>
        <v>2923.2</v>
      </c>
      <c r="M25" s="39"/>
      <c r="N25" s="39"/>
      <c r="O25" s="39"/>
    </row>
    <row r="26" spans="1:15" ht="13.8" x14ac:dyDescent="0.3">
      <c r="A26" s="44">
        <v>160000</v>
      </c>
      <c r="B26" s="45">
        <f t="shared" si="1"/>
        <v>19.52</v>
      </c>
      <c r="C26" s="45">
        <f t="shared" si="1"/>
        <v>22.879999999999995</v>
      </c>
      <c r="D26" s="45">
        <f t="shared" si="1"/>
        <v>26.24</v>
      </c>
      <c r="E26" s="45">
        <f t="shared" si="1"/>
        <v>38.24</v>
      </c>
      <c r="F26" s="45">
        <f t="shared" si="1"/>
        <v>58.56</v>
      </c>
      <c r="G26" s="45">
        <f t="shared" si="1"/>
        <v>107.68</v>
      </c>
      <c r="H26" s="45">
        <f t="shared" si="1"/>
        <v>170.4</v>
      </c>
      <c r="I26" s="45">
        <f t="shared" si="1"/>
        <v>207.84</v>
      </c>
      <c r="J26" s="45">
        <f t="shared" si="0"/>
        <v>353.6</v>
      </c>
      <c r="K26" s="45">
        <f t="shared" si="0"/>
        <v>825.12</v>
      </c>
      <c r="L26" s="45">
        <f t="shared" si="0"/>
        <v>3118.08</v>
      </c>
      <c r="M26" s="39"/>
      <c r="N26" s="39"/>
      <c r="O26" s="39"/>
    </row>
    <row r="27" spans="1:15" ht="13.8" x14ac:dyDescent="0.3">
      <c r="A27" s="44">
        <v>170000</v>
      </c>
      <c r="B27" s="45">
        <f t="shared" si="1"/>
        <v>20.74</v>
      </c>
      <c r="C27" s="45">
        <f t="shared" si="1"/>
        <v>24.309999999999995</v>
      </c>
      <c r="D27" s="45">
        <f t="shared" si="1"/>
        <v>27.88</v>
      </c>
      <c r="E27" s="45">
        <f t="shared" si="1"/>
        <v>40.630000000000003</v>
      </c>
      <c r="F27" s="45">
        <f t="shared" si="1"/>
        <v>62.22</v>
      </c>
      <c r="G27" s="45">
        <f t="shared" si="1"/>
        <v>114.41</v>
      </c>
      <c r="H27" s="45">
        <f t="shared" si="1"/>
        <v>181.05</v>
      </c>
      <c r="I27" s="45">
        <f t="shared" si="1"/>
        <v>220.83</v>
      </c>
      <c r="J27" s="45">
        <f t="shared" si="1"/>
        <v>375.7</v>
      </c>
      <c r="K27" s="45">
        <f t="shared" si="1"/>
        <v>876.69</v>
      </c>
      <c r="L27" s="45">
        <f t="shared" si="1"/>
        <v>3312.96</v>
      </c>
      <c r="M27" s="39"/>
      <c r="N27" s="39"/>
      <c r="O27" s="39"/>
    </row>
    <row r="28" spans="1:15" ht="13.8" x14ac:dyDescent="0.3">
      <c r="A28" s="44">
        <v>180000</v>
      </c>
      <c r="B28" s="45">
        <f t="shared" si="1"/>
        <v>21.96</v>
      </c>
      <c r="C28" s="45">
        <f t="shared" si="1"/>
        <v>25.739999999999995</v>
      </c>
      <c r="D28" s="45">
        <f t="shared" si="1"/>
        <v>29.52</v>
      </c>
      <c r="E28" s="45">
        <f t="shared" si="1"/>
        <v>43.02</v>
      </c>
      <c r="F28" s="45">
        <f t="shared" si="1"/>
        <v>65.88</v>
      </c>
      <c r="G28" s="45">
        <f t="shared" si="1"/>
        <v>121.14000000000001</v>
      </c>
      <c r="H28" s="45">
        <f t="shared" si="1"/>
        <v>191.7</v>
      </c>
      <c r="I28" s="45">
        <f t="shared" si="1"/>
        <v>233.82</v>
      </c>
      <c r="J28" s="45">
        <f t="shared" si="1"/>
        <v>397.8</v>
      </c>
      <c r="K28" s="45">
        <f t="shared" si="1"/>
        <v>928.26</v>
      </c>
      <c r="L28" s="45">
        <f t="shared" si="1"/>
        <v>3507.84</v>
      </c>
      <c r="M28" s="39"/>
      <c r="N28" s="39"/>
      <c r="O28" s="39"/>
    </row>
    <row r="29" spans="1:15" ht="13.8" x14ac:dyDescent="0.3">
      <c r="A29" s="44">
        <v>190000</v>
      </c>
      <c r="B29" s="45">
        <f t="shared" si="1"/>
        <v>23.18</v>
      </c>
      <c r="C29" s="45">
        <f t="shared" si="1"/>
        <v>27.169999999999995</v>
      </c>
      <c r="D29" s="45">
        <f t="shared" si="1"/>
        <v>31.16</v>
      </c>
      <c r="E29" s="45">
        <f t="shared" si="1"/>
        <v>45.41</v>
      </c>
      <c r="F29" s="45">
        <f t="shared" si="1"/>
        <v>69.540000000000006</v>
      </c>
      <c r="G29" s="45">
        <f t="shared" si="1"/>
        <v>127.87000000000002</v>
      </c>
      <c r="H29" s="45">
        <f t="shared" si="1"/>
        <v>202.35</v>
      </c>
      <c r="I29" s="45">
        <f t="shared" si="1"/>
        <v>246.81</v>
      </c>
      <c r="J29" s="45">
        <f t="shared" si="1"/>
        <v>419.9</v>
      </c>
      <c r="K29" s="45">
        <f t="shared" si="1"/>
        <v>979.83</v>
      </c>
      <c r="L29" s="45">
        <f t="shared" si="1"/>
        <v>3702.72</v>
      </c>
      <c r="M29" s="39"/>
      <c r="N29" s="39"/>
      <c r="O29" s="39"/>
    </row>
    <row r="30" spans="1:15" ht="13.8" x14ac:dyDescent="0.3">
      <c r="A30" s="44">
        <v>200000</v>
      </c>
      <c r="B30" s="45">
        <f t="shared" si="1"/>
        <v>24.4</v>
      </c>
      <c r="C30" s="45">
        <f t="shared" si="1"/>
        <v>28.599999999999998</v>
      </c>
      <c r="D30" s="45">
        <f t="shared" si="1"/>
        <v>32.799999999999997</v>
      </c>
      <c r="E30" s="45">
        <f t="shared" si="1"/>
        <v>47.8</v>
      </c>
      <c r="F30" s="45">
        <f t="shared" si="1"/>
        <v>73.2</v>
      </c>
      <c r="G30" s="45">
        <f t="shared" si="1"/>
        <v>134.6</v>
      </c>
      <c r="H30" s="45">
        <f t="shared" si="1"/>
        <v>213</v>
      </c>
      <c r="I30" s="45">
        <f t="shared" si="1"/>
        <v>259.8</v>
      </c>
      <c r="J30" s="45">
        <f t="shared" si="1"/>
        <v>442</v>
      </c>
      <c r="K30" s="45">
        <f t="shared" si="1"/>
        <v>1031.4000000000001</v>
      </c>
      <c r="L30" s="45">
        <f t="shared" si="1"/>
        <v>3897.6</v>
      </c>
      <c r="M30" s="39"/>
      <c r="N30" s="39"/>
      <c r="O30" s="39"/>
    </row>
    <row r="31" spans="1:15" ht="13.8" x14ac:dyDescent="0.3">
      <c r="A31" s="44">
        <v>210000</v>
      </c>
      <c r="B31" s="45">
        <f t="shared" ref="B31:L40" si="2">(B$9*$A31)/1000</f>
        <v>25.62</v>
      </c>
      <c r="C31" s="45">
        <f t="shared" si="2"/>
        <v>30.029999999999998</v>
      </c>
      <c r="D31" s="45">
        <f t="shared" si="2"/>
        <v>34.44</v>
      </c>
      <c r="E31" s="45">
        <f t="shared" si="2"/>
        <v>50.19</v>
      </c>
      <c r="F31" s="45">
        <f t="shared" si="2"/>
        <v>76.86</v>
      </c>
      <c r="G31" s="45">
        <f t="shared" si="2"/>
        <v>141.33000000000001</v>
      </c>
      <c r="H31" s="45">
        <f t="shared" si="2"/>
        <v>223.65</v>
      </c>
      <c r="I31" s="45">
        <f t="shared" si="2"/>
        <v>272.79000000000002</v>
      </c>
      <c r="J31" s="45">
        <f t="shared" si="1"/>
        <v>464.1</v>
      </c>
      <c r="K31" s="45">
        <f t="shared" si="1"/>
        <v>1082.97</v>
      </c>
      <c r="L31" s="45">
        <f t="shared" si="1"/>
        <v>4092.48</v>
      </c>
      <c r="M31" s="39"/>
      <c r="N31" s="39"/>
      <c r="O31" s="39"/>
    </row>
    <row r="32" spans="1:15" ht="13.8" x14ac:dyDescent="0.3">
      <c r="A32" s="44">
        <v>220000</v>
      </c>
      <c r="B32" s="45">
        <f t="shared" si="2"/>
        <v>26.84</v>
      </c>
      <c r="C32" s="45">
        <f t="shared" si="2"/>
        <v>31.459999999999997</v>
      </c>
      <c r="D32" s="45">
        <f t="shared" si="2"/>
        <v>36.08</v>
      </c>
      <c r="E32" s="45">
        <f t="shared" si="2"/>
        <v>52.58</v>
      </c>
      <c r="F32" s="45">
        <f t="shared" si="2"/>
        <v>80.52</v>
      </c>
      <c r="G32" s="45">
        <f t="shared" si="2"/>
        <v>148.06</v>
      </c>
      <c r="H32" s="45">
        <f t="shared" si="2"/>
        <v>234.3</v>
      </c>
      <c r="I32" s="45">
        <f t="shared" si="2"/>
        <v>285.77999999999997</v>
      </c>
      <c r="J32" s="45">
        <f t="shared" si="1"/>
        <v>486.2</v>
      </c>
      <c r="K32" s="45">
        <f t="shared" si="1"/>
        <v>1134.54</v>
      </c>
      <c r="L32" s="45">
        <f t="shared" si="1"/>
        <v>4287.3599999999997</v>
      </c>
      <c r="M32" s="39"/>
      <c r="N32" s="39"/>
      <c r="O32" s="39"/>
    </row>
    <row r="33" spans="1:15" ht="13.8" x14ac:dyDescent="0.3">
      <c r="A33" s="44">
        <v>230000</v>
      </c>
      <c r="B33" s="45">
        <f t="shared" si="2"/>
        <v>28.06</v>
      </c>
      <c r="C33" s="45">
        <f t="shared" si="2"/>
        <v>32.89</v>
      </c>
      <c r="D33" s="45">
        <f t="shared" si="2"/>
        <v>37.72</v>
      </c>
      <c r="E33" s="45">
        <f t="shared" si="2"/>
        <v>54.97</v>
      </c>
      <c r="F33" s="45">
        <f t="shared" si="2"/>
        <v>84.18</v>
      </c>
      <c r="G33" s="45">
        <f t="shared" si="2"/>
        <v>154.79</v>
      </c>
      <c r="H33" s="45">
        <f t="shared" si="2"/>
        <v>244.95</v>
      </c>
      <c r="I33" s="45">
        <f t="shared" si="2"/>
        <v>298.77</v>
      </c>
      <c r="J33" s="45">
        <f t="shared" si="1"/>
        <v>508.3</v>
      </c>
      <c r="K33" s="45">
        <f t="shared" si="1"/>
        <v>1186.1099999999999</v>
      </c>
      <c r="L33" s="45">
        <f t="shared" si="1"/>
        <v>4482.24</v>
      </c>
      <c r="M33" s="39"/>
      <c r="N33" s="39"/>
      <c r="O33" s="39"/>
    </row>
    <row r="34" spans="1:15" ht="13.8" x14ac:dyDescent="0.3">
      <c r="A34" s="44">
        <v>240000</v>
      </c>
      <c r="B34" s="45">
        <f t="shared" si="2"/>
        <v>29.28</v>
      </c>
      <c r="C34" s="45">
        <f t="shared" si="2"/>
        <v>34.32</v>
      </c>
      <c r="D34" s="45">
        <f t="shared" si="2"/>
        <v>39.36</v>
      </c>
      <c r="E34" s="45">
        <f t="shared" si="2"/>
        <v>57.36</v>
      </c>
      <c r="F34" s="45">
        <f t="shared" si="2"/>
        <v>87.84</v>
      </c>
      <c r="G34" s="45">
        <f t="shared" si="2"/>
        <v>161.52000000000001</v>
      </c>
      <c r="H34" s="45">
        <f t="shared" si="2"/>
        <v>255.6</v>
      </c>
      <c r="I34" s="45">
        <f t="shared" si="2"/>
        <v>311.76</v>
      </c>
      <c r="J34" s="45">
        <f t="shared" si="1"/>
        <v>530.4</v>
      </c>
      <c r="K34" s="45">
        <f t="shared" si="1"/>
        <v>1237.68</v>
      </c>
      <c r="L34" s="45">
        <f t="shared" si="1"/>
        <v>4677.12</v>
      </c>
      <c r="M34" s="39"/>
      <c r="N34" s="39"/>
      <c r="O34" s="39"/>
    </row>
    <row r="35" spans="1:15" ht="13.8" x14ac:dyDescent="0.3">
      <c r="A35" s="44">
        <v>250000</v>
      </c>
      <c r="B35" s="45">
        <f t="shared" si="2"/>
        <v>30.5</v>
      </c>
      <c r="C35" s="45">
        <f t="shared" si="2"/>
        <v>35.75</v>
      </c>
      <c r="D35" s="45">
        <f t="shared" si="2"/>
        <v>41</v>
      </c>
      <c r="E35" s="45">
        <f t="shared" si="2"/>
        <v>59.75</v>
      </c>
      <c r="F35" s="45">
        <f t="shared" si="2"/>
        <v>91.5</v>
      </c>
      <c r="G35" s="45">
        <f t="shared" si="2"/>
        <v>168.25</v>
      </c>
      <c r="H35" s="45">
        <f t="shared" si="2"/>
        <v>266.25</v>
      </c>
      <c r="I35" s="45">
        <f t="shared" si="2"/>
        <v>324.75</v>
      </c>
      <c r="J35" s="45">
        <f t="shared" si="1"/>
        <v>552.5</v>
      </c>
      <c r="K35" s="45">
        <f t="shared" si="1"/>
        <v>1289.25</v>
      </c>
      <c r="L35" s="45">
        <f t="shared" si="1"/>
        <v>4872</v>
      </c>
      <c r="M35" s="39"/>
      <c r="N35" s="39"/>
      <c r="O35" s="39"/>
    </row>
    <row r="36" spans="1:15" ht="13.8" x14ac:dyDescent="0.3">
      <c r="A36" s="44">
        <v>260000</v>
      </c>
      <c r="B36" s="45">
        <f t="shared" si="2"/>
        <v>31.72</v>
      </c>
      <c r="C36" s="45">
        <f t="shared" si="2"/>
        <v>37.18</v>
      </c>
      <c r="D36" s="45">
        <f t="shared" si="2"/>
        <v>42.64</v>
      </c>
      <c r="E36" s="45">
        <f t="shared" si="2"/>
        <v>62.14</v>
      </c>
      <c r="F36" s="45">
        <f t="shared" si="2"/>
        <v>95.16</v>
      </c>
      <c r="G36" s="45">
        <f t="shared" si="2"/>
        <v>174.98</v>
      </c>
      <c r="H36" s="45">
        <f t="shared" si="2"/>
        <v>276.89999999999998</v>
      </c>
      <c r="I36" s="45">
        <f t="shared" si="2"/>
        <v>337.74</v>
      </c>
      <c r="J36" s="45">
        <f t="shared" si="1"/>
        <v>574.6</v>
      </c>
      <c r="K36" s="45">
        <f t="shared" si="1"/>
        <v>1340.82</v>
      </c>
      <c r="L36" s="45">
        <f t="shared" si="1"/>
        <v>5066.88</v>
      </c>
      <c r="M36" s="39"/>
      <c r="N36" s="39"/>
      <c r="O36" s="39"/>
    </row>
    <row r="37" spans="1:15" ht="13.8" x14ac:dyDescent="0.3">
      <c r="A37" s="44">
        <v>270000</v>
      </c>
      <c r="B37" s="45">
        <f t="shared" si="2"/>
        <v>32.94</v>
      </c>
      <c r="C37" s="45">
        <f t="shared" si="2"/>
        <v>38.61</v>
      </c>
      <c r="D37" s="45">
        <f t="shared" si="2"/>
        <v>44.28</v>
      </c>
      <c r="E37" s="45">
        <f t="shared" si="2"/>
        <v>64.53</v>
      </c>
      <c r="F37" s="45">
        <f t="shared" si="2"/>
        <v>98.82</v>
      </c>
      <c r="G37" s="45">
        <f t="shared" si="2"/>
        <v>181.71</v>
      </c>
      <c r="H37" s="45">
        <f t="shared" si="2"/>
        <v>287.55</v>
      </c>
      <c r="I37" s="45">
        <f t="shared" si="2"/>
        <v>350.73</v>
      </c>
      <c r="J37" s="45">
        <f t="shared" si="2"/>
        <v>596.70000000000005</v>
      </c>
      <c r="K37" s="45">
        <f t="shared" si="2"/>
        <v>1392.39</v>
      </c>
      <c r="L37" s="45">
        <f t="shared" si="2"/>
        <v>5261.76</v>
      </c>
      <c r="M37" s="39"/>
      <c r="N37" s="39"/>
      <c r="O37" s="39"/>
    </row>
    <row r="38" spans="1:15" ht="13.8" x14ac:dyDescent="0.3">
      <c r="A38" s="44">
        <v>280000</v>
      </c>
      <c r="B38" s="45">
        <f t="shared" si="2"/>
        <v>34.159999999999997</v>
      </c>
      <c r="C38" s="45">
        <f t="shared" si="2"/>
        <v>40.04</v>
      </c>
      <c r="D38" s="45">
        <f t="shared" si="2"/>
        <v>45.92</v>
      </c>
      <c r="E38" s="45">
        <f t="shared" si="2"/>
        <v>66.92</v>
      </c>
      <c r="F38" s="45">
        <f t="shared" si="2"/>
        <v>102.48</v>
      </c>
      <c r="G38" s="45">
        <f t="shared" si="2"/>
        <v>188.44</v>
      </c>
      <c r="H38" s="45">
        <f t="shared" si="2"/>
        <v>298.2</v>
      </c>
      <c r="I38" s="45">
        <f t="shared" si="2"/>
        <v>363.72</v>
      </c>
      <c r="J38" s="45">
        <f t="shared" si="2"/>
        <v>618.79999999999995</v>
      </c>
      <c r="K38" s="45">
        <f t="shared" si="2"/>
        <v>1443.96</v>
      </c>
      <c r="L38" s="45">
        <f t="shared" si="2"/>
        <v>5456.64</v>
      </c>
      <c r="M38" s="39"/>
      <c r="N38" s="39"/>
      <c r="O38" s="39"/>
    </row>
    <row r="39" spans="1:15" ht="13.8" x14ac:dyDescent="0.3">
      <c r="A39" s="44">
        <v>290000</v>
      </c>
      <c r="B39" s="45">
        <f t="shared" si="2"/>
        <v>35.380000000000003</v>
      </c>
      <c r="C39" s="45">
        <f t="shared" si="2"/>
        <v>41.47</v>
      </c>
      <c r="D39" s="45">
        <f t="shared" si="2"/>
        <v>47.56</v>
      </c>
      <c r="E39" s="45">
        <f t="shared" si="2"/>
        <v>69.31</v>
      </c>
      <c r="F39" s="45">
        <f t="shared" si="2"/>
        <v>106.14</v>
      </c>
      <c r="G39" s="45">
        <f t="shared" si="2"/>
        <v>195.17</v>
      </c>
      <c r="H39" s="45">
        <f t="shared" si="2"/>
        <v>308.85000000000002</v>
      </c>
      <c r="I39" s="45">
        <f t="shared" si="2"/>
        <v>376.71</v>
      </c>
      <c r="J39" s="45">
        <f t="shared" si="2"/>
        <v>640.9</v>
      </c>
      <c r="K39" s="45">
        <f t="shared" si="2"/>
        <v>1495.53</v>
      </c>
      <c r="L39" s="45">
        <f t="shared" si="2"/>
        <v>5651.52</v>
      </c>
      <c r="M39" s="39"/>
      <c r="N39" s="39"/>
      <c r="O39" s="39"/>
    </row>
    <row r="40" spans="1:15" ht="13.8" x14ac:dyDescent="0.3">
      <c r="A40" s="44">
        <v>300000</v>
      </c>
      <c r="B40" s="45">
        <f t="shared" si="2"/>
        <v>36.6</v>
      </c>
      <c r="C40" s="45">
        <f t="shared" si="2"/>
        <v>42.9</v>
      </c>
      <c r="D40" s="45">
        <f t="shared" si="2"/>
        <v>49.2</v>
      </c>
      <c r="E40" s="45">
        <f t="shared" si="2"/>
        <v>71.7</v>
      </c>
      <c r="F40" s="45">
        <f t="shared" si="2"/>
        <v>109.8</v>
      </c>
      <c r="G40" s="45">
        <f t="shared" si="2"/>
        <v>201.9</v>
      </c>
      <c r="H40" s="45">
        <f t="shared" si="2"/>
        <v>319.5</v>
      </c>
      <c r="I40" s="45">
        <f t="shared" si="2"/>
        <v>389.7</v>
      </c>
      <c r="J40" s="45">
        <f t="shared" si="2"/>
        <v>663</v>
      </c>
      <c r="K40" s="45">
        <f t="shared" si="2"/>
        <v>1547.1</v>
      </c>
      <c r="L40" s="45">
        <f t="shared" si="2"/>
        <v>5846.4</v>
      </c>
      <c r="M40" s="39"/>
      <c r="N40" s="39"/>
      <c r="O40" s="39"/>
    </row>
    <row r="41" spans="1:15" ht="13.8" x14ac:dyDescent="0.3">
      <c r="A41" s="39"/>
      <c r="B41" s="39"/>
      <c r="C41" s="39"/>
      <c r="D41" s="39"/>
      <c r="E41" s="39"/>
      <c r="F41" s="39"/>
      <c r="G41" s="39"/>
      <c r="H41" s="39"/>
      <c r="I41" s="39"/>
      <c r="J41" s="39"/>
      <c r="K41" s="39"/>
      <c r="L41" s="39"/>
      <c r="M41" s="39"/>
      <c r="N41" s="39"/>
      <c r="O41" s="39"/>
    </row>
    <row r="42" spans="1:15" ht="19.2" x14ac:dyDescent="0.3">
      <c r="A42" s="39" t="s">
        <v>181</v>
      </c>
      <c r="B42" s="39"/>
      <c r="C42" s="47">
        <v>2.12</v>
      </c>
      <c r="D42" s="39"/>
      <c r="E42" s="39"/>
      <c r="F42" s="39"/>
      <c r="G42" s="39"/>
      <c r="H42" s="39"/>
      <c r="I42" s="39"/>
      <c r="J42" s="39"/>
      <c r="K42" s="39"/>
      <c r="L42" s="39"/>
      <c r="M42" s="39"/>
      <c r="N42" s="39"/>
      <c r="O42" s="39"/>
    </row>
    <row r="43" spans="1:15" ht="19.2" x14ac:dyDescent="0.3">
      <c r="A43" s="48" t="s">
        <v>182</v>
      </c>
      <c r="B43" s="39"/>
      <c r="C43" s="39"/>
      <c r="D43" s="39"/>
      <c r="E43" s="39"/>
      <c r="F43" s="39"/>
      <c r="G43" s="39"/>
      <c r="H43" s="39"/>
      <c r="I43" s="39"/>
      <c r="J43" s="39"/>
      <c r="K43" s="39"/>
      <c r="L43" s="39"/>
      <c r="M43" s="39"/>
      <c r="N43" s="39"/>
      <c r="O43" s="39"/>
    </row>
    <row r="44" spans="1:15" ht="13.8" x14ac:dyDescent="0.3">
      <c r="A44" s="39"/>
      <c r="B44" s="39"/>
      <c r="C44" s="39"/>
      <c r="D44" s="39"/>
      <c r="E44" s="39"/>
      <c r="F44" s="39"/>
      <c r="G44" s="39"/>
      <c r="H44" s="39"/>
      <c r="I44" s="39"/>
      <c r="J44" s="39"/>
      <c r="K44" s="39"/>
      <c r="L44" s="39"/>
      <c r="M44" s="39"/>
      <c r="N44" s="39"/>
      <c r="O44" s="39"/>
    </row>
    <row r="45" spans="1:15" ht="19.2" x14ac:dyDescent="0.3">
      <c r="A45" s="39"/>
      <c r="B45" s="39"/>
      <c r="C45" s="43" t="s">
        <v>183</v>
      </c>
      <c r="D45" s="43" t="s">
        <v>184</v>
      </c>
      <c r="E45" s="39"/>
      <c r="F45" s="39"/>
      <c r="G45" s="48" t="s">
        <v>185</v>
      </c>
      <c r="H45" s="39"/>
      <c r="I45" s="39"/>
      <c r="J45" s="39"/>
      <c r="K45" s="39"/>
      <c r="L45" s="39"/>
      <c r="M45" s="39"/>
      <c r="N45" s="39"/>
      <c r="O45" s="39"/>
    </row>
    <row r="46" spans="1:15" ht="13.8" x14ac:dyDescent="0.3">
      <c r="A46" s="333" t="s">
        <v>186</v>
      </c>
      <c r="B46" s="333"/>
      <c r="C46" s="334">
        <v>10000</v>
      </c>
      <c r="D46" s="334">
        <v>5000</v>
      </c>
      <c r="E46" s="333"/>
      <c r="F46" s="333"/>
      <c r="G46" s="333" t="s">
        <v>187</v>
      </c>
      <c r="H46" s="333"/>
      <c r="I46" s="333"/>
      <c r="J46" s="335">
        <v>1000</v>
      </c>
      <c r="K46" s="333"/>
      <c r="L46" s="333"/>
      <c r="M46" s="333"/>
      <c r="N46" s="39"/>
      <c r="O46" s="39"/>
    </row>
    <row r="47" spans="1:15" ht="13.8" x14ac:dyDescent="0.3">
      <c r="A47" s="333" t="s">
        <v>188</v>
      </c>
      <c r="B47" s="333"/>
      <c r="C47" s="334">
        <v>500000</v>
      </c>
      <c r="D47" s="334">
        <v>20000</v>
      </c>
      <c r="E47" s="333"/>
      <c r="F47" s="333"/>
      <c r="G47" s="333" t="s">
        <v>189</v>
      </c>
      <c r="H47" s="333"/>
      <c r="I47" s="333"/>
      <c r="J47" s="336">
        <v>10000</v>
      </c>
      <c r="K47" s="333"/>
      <c r="L47" s="333"/>
      <c r="M47" s="333"/>
      <c r="N47" s="39"/>
      <c r="O47" s="39"/>
    </row>
    <row r="48" spans="1:15" ht="13.8" x14ac:dyDescent="0.3">
      <c r="A48" s="333" t="s">
        <v>190</v>
      </c>
      <c r="B48" s="333"/>
      <c r="C48" s="334">
        <v>10000</v>
      </c>
      <c r="D48" s="334">
        <v>5000</v>
      </c>
      <c r="E48" s="333"/>
      <c r="F48" s="333"/>
      <c r="G48" s="333"/>
      <c r="H48" s="333"/>
      <c r="I48" s="333"/>
      <c r="J48" s="336"/>
      <c r="K48" s="333"/>
      <c r="L48" s="333"/>
      <c r="M48" s="333"/>
      <c r="N48" s="39"/>
      <c r="O48" s="39"/>
    </row>
    <row r="49" spans="1:15" ht="13.8" x14ac:dyDescent="0.3">
      <c r="A49" s="333" t="s">
        <v>191</v>
      </c>
      <c r="B49" s="333"/>
      <c r="C49" s="334" t="s">
        <v>192</v>
      </c>
      <c r="D49" s="334">
        <v>20000</v>
      </c>
      <c r="E49" s="333"/>
      <c r="F49" s="333"/>
      <c r="G49" s="333"/>
      <c r="H49" s="333"/>
      <c r="I49" s="333"/>
      <c r="J49" s="333"/>
      <c r="K49" s="333"/>
      <c r="L49" s="333"/>
      <c r="M49" s="333"/>
      <c r="N49" s="39"/>
      <c r="O49" s="39"/>
    </row>
    <row r="50" spans="1:15" ht="13.8" x14ac:dyDescent="0.3">
      <c r="A50" s="333"/>
      <c r="B50" s="333"/>
      <c r="C50" s="333"/>
      <c r="D50" s="333"/>
      <c r="E50" s="333"/>
      <c r="F50" s="333"/>
      <c r="G50" s="333"/>
      <c r="H50" s="333"/>
      <c r="I50" s="333"/>
      <c r="J50" s="333"/>
      <c r="K50" s="333"/>
      <c r="L50" s="333"/>
      <c r="M50" s="333"/>
      <c r="N50" s="39"/>
      <c r="O50" s="39"/>
    </row>
    <row r="51" spans="1:15" ht="13.8" x14ac:dyDescent="0.3">
      <c r="A51" s="337" t="s">
        <v>193</v>
      </c>
      <c r="B51" s="333"/>
      <c r="C51" s="333"/>
      <c r="D51" s="333"/>
      <c r="E51" s="333"/>
      <c r="F51" s="333"/>
      <c r="G51" s="333"/>
      <c r="H51" s="333"/>
      <c r="I51" s="333"/>
      <c r="J51" s="333"/>
      <c r="K51" s="333"/>
      <c r="L51" s="333"/>
      <c r="M51" s="333"/>
      <c r="N51" s="39"/>
      <c r="O51" s="39"/>
    </row>
    <row r="52" spans="1:15" ht="13.8" x14ac:dyDescent="0.3">
      <c r="A52" s="337" t="s">
        <v>194</v>
      </c>
      <c r="B52" s="333"/>
      <c r="C52" s="333"/>
      <c r="D52" s="333"/>
      <c r="E52" s="333"/>
      <c r="F52" s="333"/>
      <c r="G52" s="333"/>
      <c r="H52" s="333"/>
      <c r="I52" s="333"/>
      <c r="J52" s="333"/>
      <c r="K52" s="333"/>
      <c r="L52" s="333"/>
      <c r="M52" s="333"/>
      <c r="N52" s="39"/>
      <c r="O52" s="39"/>
    </row>
    <row r="53" spans="1:15" ht="13.8" x14ac:dyDescent="0.3">
      <c r="A53" s="337" t="s">
        <v>195</v>
      </c>
      <c r="B53" s="333"/>
      <c r="C53" s="333"/>
      <c r="D53" s="333"/>
      <c r="E53" s="333"/>
      <c r="F53" s="333"/>
      <c r="G53" s="333"/>
      <c r="H53" s="333"/>
      <c r="I53" s="333"/>
      <c r="J53" s="333"/>
      <c r="K53" s="333"/>
      <c r="L53" s="333"/>
      <c r="M53" s="333"/>
      <c r="N53" s="39"/>
      <c r="O53" s="39"/>
    </row>
    <row r="54" spans="1:15" ht="13.8" x14ac:dyDescent="0.3">
      <c r="A54" s="333"/>
      <c r="B54" s="333"/>
      <c r="C54" s="333"/>
      <c r="D54" s="333"/>
      <c r="E54" s="333"/>
      <c r="F54" s="333"/>
      <c r="G54" s="333"/>
      <c r="H54" s="333"/>
      <c r="I54" s="333"/>
      <c r="J54" s="333"/>
      <c r="K54" s="333"/>
      <c r="L54" s="333"/>
      <c r="M54" s="333"/>
      <c r="N54" s="39"/>
      <c r="O54" s="39"/>
    </row>
    <row r="55" spans="1:15" ht="13.8" x14ac:dyDescent="0.3">
      <c r="A55" s="333" t="s">
        <v>196</v>
      </c>
      <c r="B55" s="333"/>
      <c r="C55" s="333"/>
      <c r="D55" s="333"/>
      <c r="E55" s="333"/>
      <c r="F55" s="333"/>
      <c r="G55" s="333"/>
      <c r="H55" s="333"/>
      <c r="I55" s="333"/>
      <c r="J55" s="333"/>
      <c r="K55" s="333"/>
      <c r="L55" s="333"/>
      <c r="M55" s="333"/>
      <c r="N55" s="39"/>
      <c r="O55" s="39"/>
    </row>
    <row r="56" spans="1:15" ht="13.8" x14ac:dyDescent="0.3">
      <c r="A56" s="333" t="s">
        <v>197</v>
      </c>
      <c r="B56" s="333"/>
      <c r="C56" s="333"/>
      <c r="D56" s="333"/>
      <c r="E56" s="333"/>
      <c r="F56" s="333"/>
      <c r="G56" s="333"/>
      <c r="H56" s="333"/>
      <c r="I56" s="333"/>
      <c r="J56" s="333"/>
      <c r="K56" s="333"/>
      <c r="L56" s="333"/>
      <c r="M56" s="333"/>
      <c r="N56" s="39"/>
      <c r="O56" s="39"/>
    </row>
    <row r="57" spans="1:15" ht="13.8" x14ac:dyDescent="0.3">
      <c r="A57" s="333"/>
      <c r="B57" s="333"/>
      <c r="C57" s="333"/>
      <c r="D57" s="333"/>
      <c r="E57" s="333"/>
      <c r="F57" s="333"/>
      <c r="G57" s="333"/>
      <c r="H57" s="333"/>
      <c r="I57" s="333"/>
      <c r="J57" s="333"/>
      <c r="K57" s="333"/>
      <c r="L57" s="333"/>
      <c r="M57" s="333"/>
      <c r="N57" s="39"/>
      <c r="O57" s="39"/>
    </row>
    <row r="58" spans="1:15" ht="13.8" x14ac:dyDescent="0.3">
      <c r="A58" s="338" t="s">
        <v>127</v>
      </c>
      <c r="B58" s="339"/>
      <c r="C58" s="339"/>
      <c r="D58" s="339"/>
      <c r="E58" s="339"/>
      <c r="F58" s="339"/>
      <c r="G58" s="339"/>
      <c r="H58" s="339"/>
      <c r="I58" s="339"/>
      <c r="J58" s="339"/>
      <c r="K58" s="339"/>
      <c r="L58" s="339"/>
      <c r="M58" s="339"/>
      <c r="N58" s="49"/>
      <c r="O58" s="49"/>
    </row>
    <row r="59" spans="1:15" ht="13.8" x14ac:dyDescent="0.3">
      <c r="A59" s="338"/>
      <c r="B59" s="339"/>
      <c r="C59" s="339"/>
      <c r="D59" s="339"/>
      <c r="E59" s="339"/>
      <c r="F59" s="339"/>
      <c r="G59" s="339"/>
      <c r="H59" s="339"/>
      <c r="I59" s="339"/>
      <c r="J59" s="339"/>
      <c r="K59" s="339"/>
      <c r="L59" s="339"/>
      <c r="M59" s="339"/>
      <c r="N59" s="49"/>
      <c r="O59" s="49"/>
    </row>
    <row r="60" spans="1:15" ht="13.8" x14ac:dyDescent="0.3">
      <c r="A60" s="339"/>
      <c r="B60" s="339"/>
      <c r="C60" s="339"/>
      <c r="D60" s="339"/>
      <c r="E60" s="339"/>
      <c r="F60" s="339"/>
      <c r="G60" s="339"/>
      <c r="H60" s="339"/>
      <c r="I60" s="339"/>
      <c r="J60" s="339"/>
      <c r="K60" s="339"/>
      <c r="L60" s="339"/>
      <c r="M60" s="339"/>
      <c r="N60" s="49"/>
      <c r="O60" s="49"/>
    </row>
    <row r="61" spans="1:15" ht="13.8" x14ac:dyDescent="0.3">
      <c r="A61" s="339"/>
      <c r="B61" s="339"/>
      <c r="C61" s="339"/>
      <c r="D61" s="339"/>
      <c r="E61" s="339"/>
      <c r="F61" s="339"/>
      <c r="G61" s="339"/>
      <c r="H61" s="339"/>
      <c r="I61" s="339"/>
      <c r="J61" s="339"/>
      <c r="K61" s="339"/>
      <c r="L61" s="339"/>
      <c r="M61" s="339"/>
      <c r="N61" s="49"/>
      <c r="O61" s="49"/>
    </row>
    <row r="62" spans="1:15" ht="13.8" x14ac:dyDescent="0.3">
      <c r="A62" s="361" t="s">
        <v>129</v>
      </c>
      <c r="B62" s="362"/>
      <c r="C62" s="362"/>
      <c r="D62" s="362"/>
      <c r="E62" s="362"/>
      <c r="F62" s="362"/>
      <c r="G62" s="362"/>
      <c r="H62" s="362"/>
      <c r="I62" s="362"/>
      <c r="J62" s="362"/>
      <c r="K62" s="362"/>
      <c r="L62" s="362"/>
      <c r="M62" s="362"/>
      <c r="N62" s="39"/>
      <c r="O62" s="39"/>
    </row>
    <row r="63" spans="1:15" ht="13.8" x14ac:dyDescent="0.3">
      <c r="A63" s="20"/>
      <c r="B63" s="39"/>
      <c r="C63" s="39"/>
      <c r="D63" s="39"/>
      <c r="E63" s="39"/>
      <c r="F63" s="39"/>
      <c r="G63" s="39"/>
      <c r="H63" s="39"/>
      <c r="I63" s="39"/>
      <c r="J63" s="39"/>
      <c r="K63" s="39"/>
      <c r="L63" s="39"/>
      <c r="M63" s="39"/>
      <c r="N63" s="39"/>
      <c r="O63" s="39"/>
    </row>
  </sheetData>
  <sheetProtection selectLockedCells="1" selectUnlockedCells="1"/>
  <mergeCells count="3">
    <mergeCell ref="A7:L7"/>
    <mergeCell ref="A8:L8"/>
    <mergeCell ref="A62:M62"/>
  </mergeCells>
  <printOptions horizontalCentered="1"/>
  <pageMargins left="0.7" right="0.7" top="0.75" bottom="0.75" header="0.3" footer="0.3"/>
  <pageSetup scale="55" orientation="landscape"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0137-A06B-4B91-9900-9125274CF45F}">
  <dimension ref="B2:J22"/>
  <sheetViews>
    <sheetView showGridLines="0" zoomScaleNormal="100" workbookViewId="0">
      <selection activeCell="F19" sqref="F19"/>
    </sheetView>
  </sheetViews>
  <sheetFormatPr defaultColWidth="10.44140625" defaultRowHeight="14.4" x14ac:dyDescent="0.3"/>
  <cols>
    <col min="1" max="1" width="10.44140625" style="12"/>
    <col min="2" max="10" width="13" style="12" customWidth="1"/>
    <col min="11" max="16384" width="10.44140625" style="12"/>
  </cols>
  <sheetData>
    <row r="2" spans="2:10" x14ac:dyDescent="0.3">
      <c r="B2" s="396" t="s">
        <v>56</v>
      </c>
      <c r="C2" s="396"/>
      <c r="D2" s="396"/>
      <c r="E2" s="396"/>
      <c r="F2" s="396"/>
      <c r="G2" s="396"/>
      <c r="H2" s="396"/>
      <c r="I2" s="396"/>
      <c r="J2" s="396"/>
    </row>
    <row r="3" spans="2:10" x14ac:dyDescent="0.3">
      <c r="B3" s="396" t="s">
        <v>156</v>
      </c>
      <c r="C3" s="396"/>
      <c r="D3" s="396"/>
      <c r="E3" s="396"/>
      <c r="F3" s="396"/>
      <c r="G3" s="396"/>
      <c r="H3" s="396"/>
      <c r="I3" s="396"/>
      <c r="J3" s="396"/>
    </row>
    <row r="4" spans="2:10" ht="14.4" customHeight="1" x14ac:dyDescent="0.3">
      <c r="B4" s="397" t="s">
        <v>157</v>
      </c>
      <c r="C4" s="397"/>
      <c r="D4" s="397"/>
      <c r="E4" s="397"/>
      <c r="F4" s="397"/>
      <c r="G4" s="332"/>
      <c r="H4" s="332"/>
      <c r="I4" s="332"/>
      <c r="J4" s="332"/>
    </row>
    <row r="5" spans="2:10" ht="14.4" customHeight="1" x14ac:dyDescent="0.3">
      <c r="B5" s="358" t="s">
        <v>158</v>
      </c>
      <c r="C5" s="359" t="s">
        <v>26</v>
      </c>
      <c r="D5" s="359" t="s">
        <v>27</v>
      </c>
      <c r="E5" s="359" t="s">
        <v>28</v>
      </c>
      <c r="F5" s="359" t="s">
        <v>29</v>
      </c>
      <c r="G5" s="14"/>
      <c r="H5" s="14"/>
      <c r="I5" s="14"/>
      <c r="J5" s="14"/>
    </row>
    <row r="6" spans="2:10" ht="14.4" customHeight="1" x14ac:dyDescent="0.3">
      <c r="B6" s="356" t="s">
        <v>159</v>
      </c>
      <c r="C6" s="357">
        <v>0.77</v>
      </c>
      <c r="D6" s="357">
        <v>0.9</v>
      </c>
      <c r="E6" s="357">
        <v>0.56999999999999995</v>
      </c>
      <c r="F6" s="357">
        <v>0.75</v>
      </c>
      <c r="G6" s="14"/>
      <c r="H6" s="14"/>
      <c r="I6" s="14"/>
      <c r="J6" s="14"/>
    </row>
    <row r="7" spans="2:10" ht="14.4" customHeight="1" x14ac:dyDescent="0.3">
      <c r="B7" s="356" t="s">
        <v>160</v>
      </c>
      <c r="C7" s="357">
        <v>0.82</v>
      </c>
      <c r="D7" s="357">
        <v>0.95</v>
      </c>
      <c r="E7" s="357">
        <v>0.63</v>
      </c>
      <c r="F7" s="357">
        <v>0.84</v>
      </c>
      <c r="G7" s="14"/>
      <c r="H7" s="14"/>
      <c r="I7" s="14"/>
      <c r="J7" s="14"/>
    </row>
    <row r="8" spans="2:10" ht="14.4" customHeight="1" x14ac:dyDescent="0.3">
      <c r="B8" s="356" t="s">
        <v>161</v>
      </c>
      <c r="C8" s="357">
        <v>0.82</v>
      </c>
      <c r="D8" s="357">
        <v>0.94</v>
      </c>
      <c r="E8" s="357">
        <v>0.61</v>
      </c>
      <c r="F8" s="357">
        <v>0.84</v>
      </c>
      <c r="G8" s="14"/>
      <c r="H8" s="14"/>
      <c r="I8" s="14"/>
      <c r="J8" s="14"/>
    </row>
    <row r="9" spans="2:10" ht="14.4" customHeight="1" x14ac:dyDescent="0.3">
      <c r="B9" s="356" t="s">
        <v>162</v>
      </c>
      <c r="C9" s="357">
        <v>0.69</v>
      </c>
      <c r="D9" s="357">
        <v>0.81</v>
      </c>
      <c r="E9" s="357">
        <v>0.5</v>
      </c>
      <c r="F9" s="357">
        <v>0.72</v>
      </c>
      <c r="G9" s="14"/>
      <c r="H9" s="14"/>
      <c r="I9" s="14"/>
      <c r="J9" s="14"/>
    </row>
    <row r="10" spans="2:10" ht="14.4" customHeight="1" x14ac:dyDescent="0.3">
      <c r="B10" s="356" t="s">
        <v>163</v>
      </c>
      <c r="C10" s="357">
        <v>0.65</v>
      </c>
      <c r="D10" s="357">
        <v>0.79</v>
      </c>
      <c r="E10" s="357">
        <v>0.48</v>
      </c>
      <c r="F10" s="357">
        <v>0.71</v>
      </c>
      <c r="G10" s="14"/>
      <c r="H10" s="14"/>
      <c r="I10" s="14"/>
      <c r="J10" s="14"/>
    </row>
    <row r="11" spans="2:10" ht="14.4" customHeight="1" x14ac:dyDescent="0.3">
      <c r="B11" s="356" t="s">
        <v>164</v>
      </c>
      <c r="C11" s="357">
        <v>0.72</v>
      </c>
      <c r="D11" s="357">
        <v>0.88</v>
      </c>
      <c r="E11" s="357">
        <v>0.53</v>
      </c>
      <c r="F11" s="357">
        <v>0.78</v>
      </c>
      <c r="G11" s="14"/>
      <c r="H11" s="14"/>
      <c r="I11" s="14"/>
      <c r="J11" s="14"/>
    </row>
    <row r="12" spans="2:10" ht="14.4" customHeight="1" x14ac:dyDescent="0.3">
      <c r="B12" s="356" t="s">
        <v>165</v>
      </c>
      <c r="C12" s="357">
        <v>0.87</v>
      </c>
      <c r="D12" s="357">
        <v>1.05</v>
      </c>
      <c r="E12" s="357">
        <v>0.63</v>
      </c>
      <c r="F12" s="357">
        <v>0.94</v>
      </c>
      <c r="G12" s="14"/>
      <c r="H12" s="14"/>
      <c r="I12" s="14"/>
      <c r="J12" s="14"/>
    </row>
    <row r="13" spans="2:10" ht="14.4" customHeight="1" x14ac:dyDescent="0.3">
      <c r="B13" s="356" t="s">
        <v>166</v>
      </c>
      <c r="C13" s="357">
        <v>1.1499999999999999</v>
      </c>
      <c r="D13" s="357">
        <v>1.4</v>
      </c>
      <c r="E13" s="357">
        <v>0.84</v>
      </c>
      <c r="F13" s="357">
        <v>1.25</v>
      </c>
      <c r="G13" s="14"/>
      <c r="H13" s="14"/>
      <c r="I13" s="14"/>
      <c r="J13" s="14"/>
    </row>
    <row r="14" spans="2:10" ht="14.4" customHeight="1" x14ac:dyDescent="0.3">
      <c r="B14" s="356" t="s">
        <v>167</v>
      </c>
      <c r="C14" s="357">
        <v>1.32</v>
      </c>
      <c r="D14" s="357">
        <v>1.61</v>
      </c>
      <c r="E14" s="357">
        <v>0.96</v>
      </c>
      <c r="F14" s="357">
        <v>1.45</v>
      </c>
      <c r="G14" s="14"/>
      <c r="H14" s="14"/>
      <c r="I14" s="14"/>
      <c r="J14" s="14"/>
    </row>
    <row r="15" spans="2:10" ht="14.4" customHeight="1" x14ac:dyDescent="0.3">
      <c r="B15" s="356" t="s">
        <v>168</v>
      </c>
      <c r="C15" s="357">
        <v>1.41</v>
      </c>
      <c r="D15" s="357">
        <v>1.72</v>
      </c>
      <c r="E15" s="357">
        <v>1.03</v>
      </c>
      <c r="F15" s="357">
        <v>1.55</v>
      </c>
      <c r="G15" s="14"/>
      <c r="H15" s="14"/>
      <c r="I15" s="14"/>
      <c r="J15" s="14"/>
    </row>
    <row r="16" spans="2:10" ht="14.4" customHeight="1" x14ac:dyDescent="0.3">
      <c r="B16" s="356" t="s">
        <v>169</v>
      </c>
      <c r="C16" s="357">
        <v>1.53</v>
      </c>
      <c r="D16" s="357">
        <v>1.86</v>
      </c>
      <c r="E16" s="357">
        <v>1.1200000000000001</v>
      </c>
      <c r="F16" s="357">
        <v>1.67</v>
      </c>
      <c r="G16" s="14"/>
      <c r="H16" s="14"/>
      <c r="I16" s="14"/>
      <c r="J16" s="14"/>
    </row>
    <row r="17" spans="2:10" x14ac:dyDescent="0.3">
      <c r="G17" s="14"/>
      <c r="H17" s="14"/>
      <c r="I17" s="14"/>
      <c r="J17" s="14"/>
    </row>
    <row r="19" spans="2:10" x14ac:dyDescent="0.3">
      <c r="B19" s="12" t="s">
        <v>170</v>
      </c>
    </row>
    <row r="20" spans="2:10" x14ac:dyDescent="0.3">
      <c r="B20" s="12" t="s">
        <v>171</v>
      </c>
    </row>
    <row r="22" spans="2:10" ht="14.4" customHeight="1" x14ac:dyDescent="0.3"/>
  </sheetData>
  <mergeCells count="3">
    <mergeCell ref="B2:J2"/>
    <mergeCell ref="B3:J3"/>
    <mergeCell ref="B4:F4"/>
  </mergeCells>
  <printOptions horizontalCentered="1"/>
  <pageMargins left="0.7" right="0.7" top="0.75" bottom="0.75" header="0.3" footer="0.3"/>
  <pageSetup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8DB2-4C0A-40E2-ACF6-FE9333EB46F9}">
  <dimension ref="B2:J22"/>
  <sheetViews>
    <sheetView showGridLines="0" zoomScaleNormal="100" workbookViewId="0">
      <selection activeCell="H17" sqref="H17"/>
    </sheetView>
  </sheetViews>
  <sheetFormatPr defaultColWidth="11.5546875" defaultRowHeight="14.4" x14ac:dyDescent="0.3"/>
  <cols>
    <col min="1" max="1" width="11.5546875" style="12"/>
    <col min="2" max="10" width="13" style="12" customWidth="1"/>
    <col min="11" max="16384" width="11.5546875" style="12"/>
  </cols>
  <sheetData>
    <row r="2" spans="2:10" x14ac:dyDescent="0.3">
      <c r="B2" s="396" t="s">
        <v>57</v>
      </c>
      <c r="C2" s="396"/>
      <c r="D2" s="396"/>
      <c r="E2" s="396"/>
      <c r="F2" s="396"/>
      <c r="G2" s="396"/>
      <c r="H2" s="396"/>
      <c r="I2" s="396"/>
      <c r="J2" s="396"/>
    </row>
    <row r="3" spans="2:10" x14ac:dyDescent="0.3">
      <c r="B3" s="396" t="s">
        <v>156</v>
      </c>
      <c r="C3" s="396"/>
      <c r="D3" s="396"/>
      <c r="E3" s="396"/>
      <c r="F3" s="396"/>
      <c r="G3" s="396"/>
      <c r="H3" s="396"/>
      <c r="I3" s="396"/>
      <c r="J3" s="396"/>
    </row>
    <row r="4" spans="2:10" x14ac:dyDescent="0.3">
      <c r="B4" s="398" t="s">
        <v>172</v>
      </c>
      <c r="C4" s="399"/>
      <c r="D4" s="399"/>
      <c r="E4" s="399"/>
      <c r="F4" s="400"/>
      <c r="G4" s="332"/>
      <c r="H4" s="332"/>
      <c r="I4" s="332"/>
      <c r="J4" s="332"/>
    </row>
    <row r="5" spans="2:10" ht="14.4" customHeight="1" x14ac:dyDescent="0.3">
      <c r="B5" s="356" t="s">
        <v>158</v>
      </c>
      <c r="C5" s="357" t="s">
        <v>173</v>
      </c>
      <c r="D5" s="357" t="s">
        <v>174</v>
      </c>
      <c r="E5" s="357" t="s">
        <v>175</v>
      </c>
      <c r="F5" s="357" t="s">
        <v>176</v>
      </c>
      <c r="G5" s="14"/>
      <c r="H5" s="14"/>
      <c r="I5" s="14"/>
      <c r="J5" s="14"/>
    </row>
    <row r="6" spans="2:10" x14ac:dyDescent="0.3">
      <c r="B6" s="356" t="s">
        <v>159</v>
      </c>
      <c r="C6" s="357">
        <v>0.13</v>
      </c>
      <c r="D6" s="357">
        <v>0.23</v>
      </c>
      <c r="E6" s="357">
        <v>0.08</v>
      </c>
      <c r="F6" s="357">
        <v>0.19</v>
      </c>
      <c r="G6" s="14"/>
      <c r="H6" s="14"/>
      <c r="I6" s="14"/>
      <c r="J6" s="14"/>
    </row>
    <row r="7" spans="2:10" x14ac:dyDescent="0.3">
      <c r="B7" s="356" t="s">
        <v>160</v>
      </c>
      <c r="C7" s="357">
        <v>0.18</v>
      </c>
      <c r="D7" s="357">
        <v>0.34</v>
      </c>
      <c r="E7" s="357">
        <v>0.12</v>
      </c>
      <c r="F7" s="357">
        <v>0.25</v>
      </c>
      <c r="G7" s="14"/>
      <c r="H7" s="14"/>
      <c r="I7" s="14"/>
      <c r="J7" s="14"/>
    </row>
    <row r="8" spans="2:10" x14ac:dyDescent="0.3">
      <c r="B8" s="356" t="s">
        <v>161</v>
      </c>
      <c r="C8" s="357">
        <v>0.28999999999999998</v>
      </c>
      <c r="D8" s="357">
        <v>0.56999999999999995</v>
      </c>
      <c r="E8" s="357">
        <v>0.21</v>
      </c>
      <c r="F8" s="357">
        <v>0.44</v>
      </c>
      <c r="G8" s="14"/>
      <c r="H8" s="14"/>
      <c r="I8" s="14"/>
      <c r="J8" s="14"/>
    </row>
    <row r="9" spans="2:10" x14ac:dyDescent="0.3">
      <c r="B9" s="356" t="s">
        <v>162</v>
      </c>
      <c r="C9" s="357">
        <v>0.39</v>
      </c>
      <c r="D9" s="357">
        <v>0.79</v>
      </c>
      <c r="E9" s="357">
        <v>0.28000000000000003</v>
      </c>
      <c r="F9" s="357">
        <v>0.61</v>
      </c>
      <c r="G9" s="14"/>
      <c r="H9" s="14"/>
      <c r="I9" s="14"/>
      <c r="J9" s="14"/>
    </row>
    <row r="10" spans="2:10" x14ac:dyDescent="0.3">
      <c r="B10" s="356" t="s">
        <v>163</v>
      </c>
      <c r="C10" s="357">
        <v>0.57999999999999996</v>
      </c>
      <c r="D10" s="357">
        <v>1.18</v>
      </c>
      <c r="E10" s="357">
        <v>0.44</v>
      </c>
      <c r="F10" s="357">
        <v>0.93</v>
      </c>
      <c r="G10" s="14"/>
      <c r="H10" s="14"/>
      <c r="I10" s="14"/>
      <c r="J10" s="14"/>
    </row>
    <row r="11" spans="2:10" x14ac:dyDescent="0.3">
      <c r="B11" s="356" t="s">
        <v>164</v>
      </c>
      <c r="C11" s="357">
        <v>0.87</v>
      </c>
      <c r="D11" s="357">
        <v>1.73</v>
      </c>
      <c r="E11" s="357">
        <v>0.67</v>
      </c>
      <c r="F11" s="357">
        <v>1.4</v>
      </c>
      <c r="G11" s="14"/>
      <c r="H11" s="14"/>
      <c r="I11" s="14"/>
      <c r="J11" s="14"/>
    </row>
    <row r="12" spans="2:10" x14ac:dyDescent="0.3">
      <c r="B12" s="356" t="s">
        <v>165</v>
      </c>
      <c r="C12" s="357">
        <v>1.24</v>
      </c>
      <c r="D12" s="357">
        <v>2.16</v>
      </c>
      <c r="E12" s="357">
        <v>0.96</v>
      </c>
      <c r="F12" s="357">
        <v>1.66</v>
      </c>
      <c r="G12" s="14"/>
      <c r="H12" s="14"/>
      <c r="I12" s="14"/>
      <c r="J12" s="14"/>
    </row>
    <row r="13" spans="2:10" x14ac:dyDescent="0.3">
      <c r="B13" s="356" t="s">
        <v>166</v>
      </c>
      <c r="C13" s="357">
        <v>1.68</v>
      </c>
      <c r="D13" s="357">
        <v>2.2999999999999998</v>
      </c>
      <c r="E13" s="357">
        <v>1.28</v>
      </c>
      <c r="F13" s="357">
        <v>1.7</v>
      </c>
      <c r="G13" s="14"/>
      <c r="H13" s="14"/>
      <c r="I13" s="14"/>
      <c r="J13" s="14"/>
    </row>
    <row r="14" spans="2:10" x14ac:dyDescent="0.3">
      <c r="B14" s="356" t="s">
        <v>167</v>
      </c>
      <c r="C14" s="357">
        <v>1.89</v>
      </c>
      <c r="D14" s="357">
        <v>2.1800000000000002</v>
      </c>
      <c r="E14" s="357">
        <v>1.42</v>
      </c>
      <c r="F14" s="357">
        <v>1.63</v>
      </c>
      <c r="G14" s="14"/>
      <c r="H14" s="14"/>
      <c r="I14" s="14"/>
      <c r="J14" s="14"/>
    </row>
    <row r="15" spans="2:10" x14ac:dyDescent="0.3">
      <c r="B15" s="356" t="s">
        <v>168</v>
      </c>
      <c r="C15" s="357">
        <v>1.05</v>
      </c>
      <c r="D15" s="357">
        <v>1.2</v>
      </c>
      <c r="E15" s="357">
        <v>0.79</v>
      </c>
      <c r="F15" s="357">
        <v>0.89</v>
      </c>
      <c r="G15" s="14"/>
      <c r="H15" s="14"/>
      <c r="I15" s="14"/>
      <c r="J15" s="14"/>
    </row>
    <row r="16" spans="2:10" x14ac:dyDescent="0.3">
      <c r="B16" s="356" t="s">
        <v>169</v>
      </c>
      <c r="C16" s="357">
        <v>0.78</v>
      </c>
      <c r="D16" s="357">
        <v>0.88</v>
      </c>
      <c r="E16" s="357">
        <v>0.57999999999999996</v>
      </c>
      <c r="F16" s="357">
        <v>0.68</v>
      </c>
      <c r="G16" s="14"/>
      <c r="H16" s="14"/>
      <c r="I16" s="14"/>
      <c r="J16" s="14"/>
    </row>
    <row r="17" spans="2:10" x14ac:dyDescent="0.3">
      <c r="G17" s="14"/>
      <c r="H17" s="14"/>
      <c r="I17" s="14"/>
      <c r="J17" s="14"/>
    </row>
    <row r="18" spans="2:10" x14ac:dyDescent="0.3">
      <c r="B18" s="12" t="s">
        <v>170</v>
      </c>
    </row>
    <row r="19" spans="2:10" x14ac:dyDescent="0.3">
      <c r="B19" s="12" t="s">
        <v>171</v>
      </c>
    </row>
    <row r="22" spans="2:10" ht="14.4" customHeight="1" x14ac:dyDescent="0.3"/>
  </sheetData>
  <mergeCells count="3">
    <mergeCell ref="B2:J2"/>
    <mergeCell ref="B3:J3"/>
    <mergeCell ref="B4:F4"/>
  </mergeCells>
  <printOptions horizontalCentered="1"/>
  <pageMargins left="0.7" right="0.7" top="0.75" bottom="0.75" header="0.3" footer="0.3"/>
  <pageSetup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H104"/>
  <sheetViews>
    <sheetView zoomScaleNormal="100" workbookViewId="0">
      <selection activeCell="K8" sqref="K8"/>
    </sheetView>
  </sheetViews>
  <sheetFormatPr defaultColWidth="11.44140625" defaultRowHeight="14.4" x14ac:dyDescent="0.3"/>
  <cols>
    <col min="1" max="1" width="8.33203125" style="8" customWidth="1"/>
    <col min="2" max="26" width="8.33203125" customWidth="1"/>
    <col min="27" max="27" width="9.33203125" bestFit="1" customWidth="1"/>
    <col min="28" max="28" width="14.6640625" bestFit="1" customWidth="1"/>
    <col min="29" max="29" width="19.5546875" bestFit="1" customWidth="1"/>
    <col min="30" max="30" width="17.5546875" bestFit="1" customWidth="1"/>
    <col min="31" max="31" width="14.5546875" bestFit="1" customWidth="1"/>
  </cols>
  <sheetData>
    <row r="1" spans="1:34" ht="48" x14ac:dyDescent="0.3">
      <c r="A1" s="19"/>
      <c r="B1" s="20"/>
      <c r="C1" s="20"/>
      <c r="D1" s="20"/>
      <c r="E1" s="20"/>
      <c r="F1" s="20"/>
      <c r="G1" s="20"/>
      <c r="H1" s="20"/>
      <c r="I1" s="20"/>
      <c r="J1" s="20"/>
      <c r="K1" s="20"/>
      <c r="L1" s="20"/>
      <c r="M1" s="20"/>
      <c r="N1" s="20"/>
      <c r="O1" s="20"/>
      <c r="P1" s="20"/>
      <c r="Q1" s="20"/>
      <c r="R1" s="20"/>
      <c r="S1" s="21" t="s">
        <v>130</v>
      </c>
      <c r="T1" s="20"/>
      <c r="U1" s="20"/>
      <c r="V1" s="20" t="s">
        <v>131</v>
      </c>
      <c r="W1" s="20" t="s">
        <v>132</v>
      </c>
      <c r="X1" s="20"/>
      <c r="Y1" s="20"/>
      <c r="Z1" s="20"/>
      <c r="AA1" s="20"/>
      <c r="AB1" s="20"/>
      <c r="AC1" s="20"/>
      <c r="AD1" s="20"/>
      <c r="AE1" s="20"/>
    </row>
    <row r="2" spans="1:34" s="9" customFormat="1" ht="28.8" x14ac:dyDescent="0.3">
      <c r="A2" s="22" t="s">
        <v>44</v>
      </c>
      <c r="B2" s="23" t="s">
        <v>45</v>
      </c>
      <c r="C2" s="23" t="s">
        <v>133</v>
      </c>
      <c r="D2" s="24" t="s">
        <v>134</v>
      </c>
      <c r="E2" s="24" t="s">
        <v>135</v>
      </c>
      <c r="F2" s="24" t="s">
        <v>136</v>
      </c>
      <c r="G2" s="21" t="s">
        <v>137</v>
      </c>
      <c r="H2" s="21" t="s">
        <v>138</v>
      </c>
      <c r="I2" s="21" t="s">
        <v>139</v>
      </c>
      <c r="J2" s="25" t="s">
        <v>140</v>
      </c>
      <c r="K2" s="25" t="s">
        <v>141</v>
      </c>
      <c r="L2" s="25" t="s">
        <v>142</v>
      </c>
      <c r="M2" s="25" t="s">
        <v>141</v>
      </c>
      <c r="N2" s="25" t="s">
        <v>142</v>
      </c>
      <c r="O2" s="24" t="s">
        <v>143</v>
      </c>
      <c r="P2" s="24" t="s">
        <v>144</v>
      </c>
      <c r="Q2" s="24" t="s">
        <v>145</v>
      </c>
      <c r="R2" s="21" t="s">
        <v>146</v>
      </c>
      <c r="S2" s="21" t="s">
        <v>147</v>
      </c>
      <c r="T2" s="21" t="s">
        <v>148</v>
      </c>
      <c r="U2" s="21" t="s">
        <v>149</v>
      </c>
      <c r="V2" s="21" t="s">
        <v>150</v>
      </c>
      <c r="W2" s="21" t="s">
        <v>151</v>
      </c>
      <c r="X2" s="21" t="s">
        <v>97</v>
      </c>
      <c r="Y2" s="21" t="s">
        <v>152</v>
      </c>
      <c r="Z2" s="25" t="s">
        <v>153</v>
      </c>
      <c r="AA2" s="25" t="s">
        <v>141</v>
      </c>
      <c r="AB2" s="25" t="s">
        <v>142</v>
      </c>
      <c r="AC2" s="24" t="s">
        <v>154</v>
      </c>
      <c r="AD2" s="24" t="s">
        <v>144</v>
      </c>
      <c r="AE2" s="24" t="s">
        <v>145</v>
      </c>
      <c r="AG2"/>
      <c r="AH2"/>
    </row>
    <row r="3" spans="1:34" x14ac:dyDescent="0.3">
      <c r="A3" s="19">
        <f>'group input'!B68</f>
        <v>0</v>
      </c>
      <c r="B3" s="20">
        <f>'group input'!C68</f>
        <v>0</v>
      </c>
      <c r="C3" s="20">
        <f>'group input'!D68</f>
        <v>0</v>
      </c>
      <c r="D3" s="20">
        <f ca="1">IF(B3&gt;0,B3,IF(A3&gt;0,DATEDIF(A3,TODAY(),"Y"),0))</f>
        <v>0</v>
      </c>
      <c r="E3" s="20">
        <f>IF(OR(A3&lt;&gt;0,B3&lt;&gt;0),1,0)</f>
        <v>0</v>
      </c>
      <c r="F3" s="20">
        <f>IF(E3=1,1,0)</f>
        <v>0</v>
      </c>
      <c r="G3" s="20" t="str">
        <f>'group input'!$C$16</f>
        <v>None</v>
      </c>
      <c r="H3" s="347">
        <f t="shared" ref="H3:H34" si="0">IF(ROUNDUP(C3,-3)&gt;100000,100000,ROUNDUP(C3,-3))</f>
        <v>0</v>
      </c>
      <c r="I3" s="20" t="str">
        <f>'group input'!$C$28</f>
        <v>No</v>
      </c>
      <c r="J3" s="20" t="str">
        <f>'group input'!$C$33</f>
        <v>None</v>
      </c>
      <c r="K3" s="26">
        <f>IF(OR(J3="A",J3="B",J3="C",J3="D"),(IF((C3/52)*0.6667&gt;1000,1000,(C3/52)*0.6667)),0)</f>
        <v>0</v>
      </c>
      <c r="L3" s="26">
        <f t="shared" ref="L3:L34" si="1">(IF(AND(J3&lt;&gt;"None",E3&lt;&gt;0),VLOOKUP(J3,STD_Rates_lookup,2,FALSE),0))*(K3/10)</f>
        <v>0</v>
      </c>
      <c r="M3" s="26">
        <f>IF(OR(J3="E",J3="F",J3="G",J3="H"),IF((C3/52)*0.6&gt;1000,1000,(C3/52)*0.6),0)</f>
        <v>0</v>
      </c>
      <c r="N3" s="26">
        <f t="shared" ref="N3:N34" si="2">(IF(AND(J3&lt;&gt;"None",E3&lt;&gt;0),VLOOKUP(J3,STD_Rates_lookup,2,FALSE),0))*(M3/10)</f>
        <v>0</v>
      </c>
      <c r="O3" s="20" t="str">
        <f>'group input'!$C$44</f>
        <v>None</v>
      </c>
      <c r="P3" s="26">
        <f t="shared" ref="P3:P34" si="3">IF(C3/12&gt;10000,10000,C3/12)</f>
        <v>0</v>
      </c>
      <c r="Q3" s="26">
        <f>(IF(AND(O3&lt;&gt;"None",E3&lt;&gt;0),VLOOKUP(O3,LTD_Rates_lookup,2,FALSE),0))*(P3/100)</f>
        <v>0</v>
      </c>
      <c r="R3" s="20">
        <f t="shared" ref="R3:R34" ca="1" si="4">IF(D3=0,0,VLOOKUP(D3,life_age_reduction,4,FALSE))</f>
        <v>0</v>
      </c>
      <c r="S3" s="20">
        <f t="shared" ref="S3:S34" si="5">IF(G3="A",H3,0)</f>
        <v>0</v>
      </c>
      <c r="T3" s="20">
        <f t="shared" ref="T3:T34" si="6">IF(OR(G3="B",G3="C",G3="D",G3="E",G3="F"),VLOOKUP(G3,summary_benefit_lookup,2,FALSE),0)</f>
        <v>0</v>
      </c>
      <c r="U3" s="20">
        <f>T3+S3</f>
        <v>0</v>
      </c>
      <c r="V3" s="20">
        <f t="shared" ref="V3:V34" si="7">IF(E3&gt;0,U3-(R3*U3),0)</f>
        <v>0</v>
      </c>
      <c r="W3" s="27">
        <f>IF(E3&gt;0,(V3*'summary lookup and rates'!$C$5)/1000,0)</f>
        <v>0</v>
      </c>
      <c r="X3" s="27">
        <f>(V3*'summary lookup and rates'!$C$6)/1000</f>
        <v>0</v>
      </c>
      <c r="Y3" s="20">
        <f>IF(AND(E3&gt;0,'group input'!$C$28="Yes"),'summary lookup and rates'!$C$7,0)</f>
        <v>0</v>
      </c>
      <c r="Z3" s="20" t="str">
        <f>'group input'!$C$52</f>
        <v>None</v>
      </c>
      <c r="AA3" s="26">
        <f>IF((C3/52)*0.6&gt;1000,1000,(C3/52)*0.6)</f>
        <v>0</v>
      </c>
      <c r="AB3" s="27">
        <f>IF(OR(E3=0,Z3="None"),0,INDEX('census age lookup Vol STD'!$B$4:$E$103,MATCH(D3,'census age lookup Vol STD'!$A$4:$A$103,0),MATCH(Z3,'census age lookup Vol STD'!$B$3:$E$3,0))*(AA3/10))</f>
        <v>0</v>
      </c>
      <c r="AC3" s="20" t="str">
        <f>'group input'!$C$59</f>
        <v>None</v>
      </c>
      <c r="AD3" s="26">
        <f>IF(C3/12&gt;10000,10000,C3/12)</f>
        <v>0</v>
      </c>
      <c r="AE3" s="27">
        <f>IF(OR(E3=0,AC3="None"),0,INDEX('census age lookup Vol LTD'!$B$4:$E$103,MATCH(D3,'census age lookup Vol LTD'!$A$4:$A$103,0),MATCH(AC3,'census age lookup Vol LTD'!$B$3:$E$3,0))*(AD3/100))</f>
        <v>0</v>
      </c>
    </row>
    <row r="4" spans="1:34" x14ac:dyDescent="0.3">
      <c r="A4" s="19">
        <f>'group input'!B69</f>
        <v>0</v>
      </c>
      <c r="B4" s="20">
        <f>'group input'!C69</f>
        <v>0</v>
      </c>
      <c r="C4" s="20">
        <f>'group input'!D69</f>
        <v>0</v>
      </c>
      <c r="D4" s="20">
        <f t="shared" ref="D4:D67" ca="1" si="8">IF(B4&gt;0,B4,IF(A4&gt;0,DATEDIF(A4,TODAY(),"Y"),0))</f>
        <v>0</v>
      </c>
      <c r="E4" s="20">
        <f t="shared" ref="E4:E67" si="9">IF(OR(A4&lt;&gt;0,B4&lt;&gt;0),1,0)</f>
        <v>0</v>
      </c>
      <c r="F4" s="20">
        <f>IF(E4=1,F3+1,0)</f>
        <v>0</v>
      </c>
      <c r="G4" s="20" t="str">
        <f>'group input'!$C$16</f>
        <v>None</v>
      </c>
      <c r="H4" s="347">
        <f t="shared" si="0"/>
        <v>0</v>
      </c>
      <c r="I4" s="20" t="str">
        <f>'group input'!$C$28</f>
        <v>No</v>
      </c>
      <c r="J4" s="20" t="str">
        <f>'group input'!$C$33</f>
        <v>None</v>
      </c>
      <c r="K4" s="26">
        <f t="shared" ref="K4:K67" si="10">IF(OR(J4="A",J4="B",J4="C",J4="D"),(IF((C4/52)*0.6667&gt;1000,1000,(C4/52)*0.6667)),0)</f>
        <v>0</v>
      </c>
      <c r="L4" s="26">
        <f t="shared" si="1"/>
        <v>0</v>
      </c>
      <c r="M4" s="26">
        <f t="shared" ref="M4:M67" si="11">IF(OR(J4="E",J4="F",J4="G",J4="H"),IF((C4/52)*0.6&gt;1000,1000,(C4/52)*0.6),0)</f>
        <v>0</v>
      </c>
      <c r="N4" s="26">
        <f t="shared" si="2"/>
        <v>0</v>
      </c>
      <c r="O4" s="20" t="str">
        <f>'group input'!$C$44</f>
        <v>None</v>
      </c>
      <c r="P4" s="26">
        <f t="shared" si="3"/>
        <v>0</v>
      </c>
      <c r="Q4" s="26">
        <f t="shared" ref="Q4:Q34" si="12">(IF(AND(O4&lt;&gt;"None",E4&lt;&gt;0),VLOOKUP(O4,LTD_Rates_lookup,2,FALSE),0))*(P4/100)</f>
        <v>0</v>
      </c>
      <c r="R4" s="20">
        <f t="shared" ca="1" si="4"/>
        <v>0</v>
      </c>
      <c r="S4" s="20">
        <f t="shared" si="5"/>
        <v>0</v>
      </c>
      <c r="T4" s="20">
        <f t="shared" si="6"/>
        <v>0</v>
      </c>
      <c r="U4" s="20">
        <f t="shared" ref="U4:U67" si="13">T4+S4</f>
        <v>0</v>
      </c>
      <c r="V4" s="20">
        <f t="shared" si="7"/>
        <v>0</v>
      </c>
      <c r="W4" s="27">
        <f>IF(E4&gt;0,(V4*'summary lookup and rates'!$C$5)/1000,0)</f>
        <v>0</v>
      </c>
      <c r="X4" s="27">
        <f>(V4*'summary lookup and rates'!$C$6)/1000</f>
        <v>0</v>
      </c>
      <c r="Y4" s="20">
        <f>IF(AND(E4&gt;0,'group input'!$C$28="Yes"),'summary lookup and rates'!$C$7,0)</f>
        <v>0</v>
      </c>
      <c r="Z4" s="20" t="str">
        <f>'group input'!$C$52</f>
        <v>None</v>
      </c>
      <c r="AA4" s="26">
        <f>IF((C4/52)*0.6&gt;1000,1000,(C4/52)*0.6)</f>
        <v>0</v>
      </c>
      <c r="AB4" s="27">
        <f>IF(OR(E4=0,Z4="None"),0,INDEX('census age lookup Vol STD'!$B$4:$E$103,MATCH(D4,'census age lookup Vol STD'!$A$4:$A$103,0),MATCH(Z4,'census age lookup Vol STD'!$B$3:$E$3,0))*(AA4/10))</f>
        <v>0</v>
      </c>
      <c r="AC4" s="20" t="str">
        <f>'group input'!$C$59</f>
        <v>None</v>
      </c>
      <c r="AD4" s="26">
        <f t="shared" ref="AD4:AD67" si="14">IF(C4/12&gt;10000,10000,C4/12)</f>
        <v>0</v>
      </c>
      <c r="AE4" s="27">
        <f>IF(OR(E4=0,AC4="None"),0,INDEX('census age lookup Vol LTD'!$B$4:$E$103,MATCH(D4,'census age lookup Vol LTD'!$A$4:$A$103,0),MATCH(AC4,'census age lookup Vol LTD'!$B$3:$E$3,0))*(AD4/100))</f>
        <v>0</v>
      </c>
    </row>
    <row r="5" spans="1:34" x14ac:dyDescent="0.3">
      <c r="A5" s="19">
        <f>'group input'!B70</f>
        <v>0</v>
      </c>
      <c r="B5" s="20">
        <f>'group input'!C70</f>
        <v>0</v>
      </c>
      <c r="C5" s="20">
        <f>'group input'!D70</f>
        <v>0</v>
      </c>
      <c r="D5" s="20">
        <f t="shared" ca="1" si="8"/>
        <v>0</v>
      </c>
      <c r="E5" s="20">
        <f t="shared" si="9"/>
        <v>0</v>
      </c>
      <c r="F5" s="20">
        <f t="shared" ref="F5:F68" si="15">IF(E5=1,F4+1,0)</f>
        <v>0</v>
      </c>
      <c r="G5" s="20" t="str">
        <f>'group input'!$C$16</f>
        <v>None</v>
      </c>
      <c r="H5" s="347">
        <f t="shared" si="0"/>
        <v>0</v>
      </c>
      <c r="I5" s="20" t="str">
        <f>'group input'!$C$28</f>
        <v>No</v>
      </c>
      <c r="J5" s="20" t="str">
        <f>'group input'!$C$33</f>
        <v>None</v>
      </c>
      <c r="K5" s="26">
        <f t="shared" si="10"/>
        <v>0</v>
      </c>
      <c r="L5" s="26">
        <f t="shared" si="1"/>
        <v>0</v>
      </c>
      <c r="M5" s="26">
        <f t="shared" si="11"/>
        <v>0</v>
      </c>
      <c r="N5" s="26">
        <f t="shared" si="2"/>
        <v>0</v>
      </c>
      <c r="O5" s="20" t="str">
        <f>'group input'!$C$44</f>
        <v>None</v>
      </c>
      <c r="P5" s="26">
        <f t="shared" si="3"/>
        <v>0</v>
      </c>
      <c r="Q5" s="26">
        <f t="shared" si="12"/>
        <v>0</v>
      </c>
      <c r="R5" s="20">
        <f t="shared" ca="1" si="4"/>
        <v>0</v>
      </c>
      <c r="S5" s="20">
        <f t="shared" si="5"/>
        <v>0</v>
      </c>
      <c r="T5" s="20">
        <f t="shared" si="6"/>
        <v>0</v>
      </c>
      <c r="U5" s="20">
        <f t="shared" si="13"/>
        <v>0</v>
      </c>
      <c r="V5" s="20">
        <f t="shared" si="7"/>
        <v>0</v>
      </c>
      <c r="W5" s="27">
        <f>IF(E5&gt;0,(V5*'summary lookup and rates'!$C$5)/1000,0)</f>
        <v>0</v>
      </c>
      <c r="X5" s="27">
        <f>(V5*'summary lookup and rates'!$C$6)/1000</f>
        <v>0</v>
      </c>
      <c r="Y5" s="20">
        <f>IF(AND(E5&gt;0,'group input'!$C$28="Yes"),'summary lookup and rates'!$C$7,0)</f>
        <v>0</v>
      </c>
      <c r="Z5" s="20" t="str">
        <f>'group input'!$C$52</f>
        <v>None</v>
      </c>
      <c r="AA5" s="26">
        <f>IF((C5/52)*0.6&gt;1000,1000,(C5/52)*0.6)</f>
        <v>0</v>
      </c>
      <c r="AB5" s="27">
        <f>IF(OR(E5=0,Z5="None"),0,INDEX('census age lookup Vol STD'!$B$4:$E$103,MATCH(D5,'census age lookup Vol STD'!$A$4:$A$103,0),MATCH(Z5,'census age lookup Vol STD'!$B$3:$E$3,0))*(AA5/10))</f>
        <v>0</v>
      </c>
      <c r="AC5" s="20" t="str">
        <f>'group input'!$C$59</f>
        <v>None</v>
      </c>
      <c r="AD5" s="26">
        <f t="shared" si="14"/>
        <v>0</v>
      </c>
      <c r="AE5" s="27">
        <f>IF(OR(E5=0,AC5="None"),0,INDEX('census age lookup Vol LTD'!$B$4:$E$103,MATCH(D5,'census age lookup Vol LTD'!$A$4:$A$103,0),MATCH(AC5,'census age lookup Vol LTD'!$B$3:$E$3,0))*(AD5/100))</f>
        <v>0</v>
      </c>
    </row>
    <row r="6" spans="1:34" x14ac:dyDescent="0.3">
      <c r="A6" s="19">
        <f>'group input'!B71</f>
        <v>0</v>
      </c>
      <c r="B6" s="20">
        <f>'group input'!C71</f>
        <v>0</v>
      </c>
      <c r="C6" s="20">
        <f>'group input'!D71</f>
        <v>0</v>
      </c>
      <c r="D6" s="20">
        <f t="shared" ca="1" si="8"/>
        <v>0</v>
      </c>
      <c r="E6" s="20">
        <f t="shared" si="9"/>
        <v>0</v>
      </c>
      <c r="F6" s="20">
        <f t="shared" si="15"/>
        <v>0</v>
      </c>
      <c r="G6" s="20" t="str">
        <f>'group input'!$C$16</f>
        <v>None</v>
      </c>
      <c r="H6" s="347">
        <f t="shared" si="0"/>
        <v>0</v>
      </c>
      <c r="I6" s="20" t="str">
        <f>'group input'!$C$28</f>
        <v>No</v>
      </c>
      <c r="J6" s="20" t="str">
        <f>'group input'!$C$33</f>
        <v>None</v>
      </c>
      <c r="K6" s="26">
        <f t="shared" si="10"/>
        <v>0</v>
      </c>
      <c r="L6" s="26">
        <f t="shared" si="1"/>
        <v>0</v>
      </c>
      <c r="M6" s="26">
        <f t="shared" si="11"/>
        <v>0</v>
      </c>
      <c r="N6" s="26">
        <f t="shared" si="2"/>
        <v>0</v>
      </c>
      <c r="O6" s="20" t="str">
        <f>'group input'!$C$44</f>
        <v>None</v>
      </c>
      <c r="P6" s="26">
        <f t="shared" si="3"/>
        <v>0</v>
      </c>
      <c r="Q6" s="26">
        <f t="shared" si="12"/>
        <v>0</v>
      </c>
      <c r="R6" s="20">
        <f t="shared" ca="1" si="4"/>
        <v>0</v>
      </c>
      <c r="S6" s="20">
        <f t="shared" si="5"/>
        <v>0</v>
      </c>
      <c r="T6" s="20">
        <f t="shared" si="6"/>
        <v>0</v>
      </c>
      <c r="U6" s="20">
        <f t="shared" si="13"/>
        <v>0</v>
      </c>
      <c r="V6" s="20">
        <f t="shared" si="7"/>
        <v>0</v>
      </c>
      <c r="W6" s="27">
        <f>IF(E6&gt;0,(V6*'summary lookup and rates'!$C$5)/1000,0)</f>
        <v>0</v>
      </c>
      <c r="X6" s="27">
        <f>(V6*'summary lookup and rates'!$C$6)/1000</f>
        <v>0</v>
      </c>
      <c r="Y6" s="20">
        <f>IF(AND(E6&gt;0,'group input'!$C$28="Yes"),'summary lookup and rates'!$C$7,0)</f>
        <v>0</v>
      </c>
      <c r="Z6" s="20" t="str">
        <f>'group input'!$C$52</f>
        <v>None</v>
      </c>
      <c r="AA6" s="26">
        <f t="shared" ref="AA6:AA69" si="16">IF((C6/52)*0.6&gt;1000,1000,(C6/52)*0.6)</f>
        <v>0</v>
      </c>
      <c r="AB6" s="27">
        <f>IF(OR(E6=0,Z6="None"),0,INDEX('census age lookup Vol STD'!$B$4:$E$103,MATCH(D6,'census age lookup Vol STD'!$A$4:$A$103,0),MATCH(Z6,'census age lookup Vol STD'!$B$3:$E$3,0))*(AA6/10))</f>
        <v>0</v>
      </c>
      <c r="AC6" s="20" t="str">
        <f>'group input'!$C$59</f>
        <v>None</v>
      </c>
      <c r="AD6" s="26">
        <f t="shared" si="14"/>
        <v>0</v>
      </c>
      <c r="AE6" s="27">
        <f>IF(OR(E6=0,AC6="None"),0,INDEX('census age lookup Vol LTD'!$B$4:$E$103,MATCH(D6,'census age lookup Vol LTD'!$A$4:$A$103,0),MATCH(AC6,'census age lookup Vol LTD'!$B$3:$E$3,0))*(AD6/100))</f>
        <v>0</v>
      </c>
    </row>
    <row r="7" spans="1:34" x14ac:dyDescent="0.3">
      <c r="A7" s="19">
        <f>'group input'!B72</f>
        <v>0</v>
      </c>
      <c r="B7" s="20">
        <f>'group input'!C72</f>
        <v>0</v>
      </c>
      <c r="C7" s="20">
        <f>'group input'!D72</f>
        <v>0</v>
      </c>
      <c r="D7" s="20">
        <f t="shared" ca="1" si="8"/>
        <v>0</v>
      </c>
      <c r="E7" s="20">
        <f t="shared" si="9"/>
        <v>0</v>
      </c>
      <c r="F7" s="20">
        <f t="shared" si="15"/>
        <v>0</v>
      </c>
      <c r="G7" s="20" t="str">
        <f>'group input'!$C$16</f>
        <v>None</v>
      </c>
      <c r="H7" s="347">
        <f t="shared" si="0"/>
        <v>0</v>
      </c>
      <c r="I7" s="20" t="str">
        <f>'group input'!$C$28</f>
        <v>No</v>
      </c>
      <c r="J7" s="20" t="str">
        <f>'group input'!$C$33</f>
        <v>None</v>
      </c>
      <c r="K7" s="26">
        <f t="shared" si="10"/>
        <v>0</v>
      </c>
      <c r="L7" s="26">
        <f t="shared" si="1"/>
        <v>0</v>
      </c>
      <c r="M7" s="26">
        <f t="shared" si="11"/>
        <v>0</v>
      </c>
      <c r="N7" s="26">
        <f t="shared" si="2"/>
        <v>0</v>
      </c>
      <c r="O7" s="20" t="str">
        <f>'group input'!$C$44</f>
        <v>None</v>
      </c>
      <c r="P7" s="26">
        <f t="shared" si="3"/>
        <v>0</v>
      </c>
      <c r="Q7" s="26">
        <f t="shared" si="12"/>
        <v>0</v>
      </c>
      <c r="R7" s="20">
        <f t="shared" ca="1" si="4"/>
        <v>0</v>
      </c>
      <c r="S7" s="20">
        <f t="shared" si="5"/>
        <v>0</v>
      </c>
      <c r="T7" s="20">
        <f t="shared" si="6"/>
        <v>0</v>
      </c>
      <c r="U7" s="20">
        <f t="shared" si="13"/>
        <v>0</v>
      </c>
      <c r="V7" s="20">
        <f t="shared" si="7"/>
        <v>0</v>
      </c>
      <c r="W7" s="27">
        <f>IF(E7&gt;0,(V7*'summary lookup and rates'!$C$5)/1000,0)</f>
        <v>0</v>
      </c>
      <c r="X7" s="27">
        <f>(V7*'summary lookup and rates'!$C$6)/1000</f>
        <v>0</v>
      </c>
      <c r="Y7" s="20">
        <f>IF(AND(E7&gt;0,'group input'!$C$28="Yes"),'summary lookup and rates'!$C$7,0)</f>
        <v>0</v>
      </c>
      <c r="Z7" s="20" t="str">
        <f>'group input'!$C$52</f>
        <v>None</v>
      </c>
      <c r="AA7" s="26">
        <f t="shared" si="16"/>
        <v>0</v>
      </c>
      <c r="AB7" s="27">
        <f>IF(OR(E7=0,Z7="None"),0,INDEX('census age lookup Vol STD'!$B$4:$E$103,MATCH(D7,'census age lookup Vol STD'!$A$4:$A$103,0),MATCH(Z7,'census age lookup Vol STD'!$B$3:$E$3,0))*(AA7/10))</f>
        <v>0</v>
      </c>
      <c r="AC7" s="20" t="str">
        <f>'group input'!$C$59</f>
        <v>None</v>
      </c>
      <c r="AD7" s="26">
        <f t="shared" si="14"/>
        <v>0</v>
      </c>
      <c r="AE7" s="27">
        <f>IF(OR(E7=0,AC7="None"),0,INDEX('census age lookup Vol LTD'!$B$4:$E$103,MATCH(D7,'census age lookup Vol LTD'!$A$4:$A$103,0),MATCH(AC7,'census age lookup Vol LTD'!$B$3:$E$3,0))*(AD7/100))</f>
        <v>0</v>
      </c>
    </row>
    <row r="8" spans="1:34" x14ac:dyDescent="0.3">
      <c r="A8" s="19">
        <f>'group input'!B73</f>
        <v>0</v>
      </c>
      <c r="B8" s="20">
        <f>'group input'!C73</f>
        <v>0</v>
      </c>
      <c r="C8" s="20">
        <f>'group input'!D73</f>
        <v>0</v>
      </c>
      <c r="D8" s="20">
        <f t="shared" ca="1" si="8"/>
        <v>0</v>
      </c>
      <c r="E8" s="20">
        <f t="shared" si="9"/>
        <v>0</v>
      </c>
      <c r="F8" s="20">
        <f t="shared" si="15"/>
        <v>0</v>
      </c>
      <c r="G8" s="20" t="str">
        <f>'group input'!$C$16</f>
        <v>None</v>
      </c>
      <c r="H8" s="347">
        <f t="shared" si="0"/>
        <v>0</v>
      </c>
      <c r="I8" s="20" t="str">
        <f>'group input'!$C$28</f>
        <v>No</v>
      </c>
      <c r="J8" s="20" t="str">
        <f>'group input'!$C$33</f>
        <v>None</v>
      </c>
      <c r="K8" s="26">
        <f t="shared" si="10"/>
        <v>0</v>
      </c>
      <c r="L8" s="26">
        <f t="shared" si="1"/>
        <v>0</v>
      </c>
      <c r="M8" s="26">
        <f t="shared" si="11"/>
        <v>0</v>
      </c>
      <c r="N8" s="26">
        <f t="shared" si="2"/>
        <v>0</v>
      </c>
      <c r="O8" s="20" t="str">
        <f>'group input'!$C$44</f>
        <v>None</v>
      </c>
      <c r="P8" s="26">
        <f t="shared" si="3"/>
        <v>0</v>
      </c>
      <c r="Q8" s="26">
        <f t="shared" si="12"/>
        <v>0</v>
      </c>
      <c r="R8" s="20">
        <f t="shared" ca="1" si="4"/>
        <v>0</v>
      </c>
      <c r="S8" s="20">
        <f t="shared" si="5"/>
        <v>0</v>
      </c>
      <c r="T8" s="20">
        <f t="shared" si="6"/>
        <v>0</v>
      </c>
      <c r="U8" s="20">
        <f t="shared" si="13"/>
        <v>0</v>
      </c>
      <c r="V8" s="20">
        <f t="shared" si="7"/>
        <v>0</v>
      </c>
      <c r="W8" s="27">
        <f>IF(E8&gt;0,(V8*'summary lookup and rates'!$C$5)/1000,0)</f>
        <v>0</v>
      </c>
      <c r="X8" s="27">
        <f>(V8*'summary lookup and rates'!$C$6)/1000</f>
        <v>0</v>
      </c>
      <c r="Y8" s="20">
        <f>IF(AND(E8&gt;0,'group input'!$C$28="Yes"),'summary lookup and rates'!$C$7,0)</f>
        <v>0</v>
      </c>
      <c r="Z8" s="20" t="str">
        <f>'group input'!$C$52</f>
        <v>None</v>
      </c>
      <c r="AA8" s="26">
        <f t="shared" si="16"/>
        <v>0</v>
      </c>
      <c r="AB8" s="27">
        <f>IF(OR(E8=0,Z8="None"),0,INDEX('census age lookup Vol STD'!$B$4:$E$103,MATCH(D8,'census age lookup Vol STD'!$A$4:$A$103,0),MATCH(Z8,'census age lookup Vol STD'!$B$3:$E$3,0))*(AA8/10))</f>
        <v>0</v>
      </c>
      <c r="AC8" s="20" t="str">
        <f>'group input'!$C$59</f>
        <v>None</v>
      </c>
      <c r="AD8" s="26">
        <f t="shared" si="14"/>
        <v>0</v>
      </c>
      <c r="AE8" s="27">
        <f>IF(OR(E8=0,AC8="None"),0,INDEX('census age lookup Vol LTD'!$B$4:$E$103,MATCH(D8,'census age lookup Vol LTD'!$A$4:$A$103,0),MATCH(AC8,'census age lookup Vol LTD'!$B$3:$E$3,0))*(AD8/100))</f>
        <v>0</v>
      </c>
    </row>
    <row r="9" spans="1:34" x14ac:dyDescent="0.3">
      <c r="A9" s="19">
        <f>'group input'!B74</f>
        <v>0</v>
      </c>
      <c r="B9" s="20">
        <f>'group input'!C74</f>
        <v>0</v>
      </c>
      <c r="C9" s="20">
        <f>'group input'!D74</f>
        <v>0</v>
      </c>
      <c r="D9" s="20">
        <f t="shared" ca="1" si="8"/>
        <v>0</v>
      </c>
      <c r="E9" s="20">
        <f t="shared" si="9"/>
        <v>0</v>
      </c>
      <c r="F9" s="20">
        <f t="shared" si="15"/>
        <v>0</v>
      </c>
      <c r="G9" s="20" t="str">
        <f>'group input'!$C$16</f>
        <v>None</v>
      </c>
      <c r="H9" s="347">
        <f t="shared" si="0"/>
        <v>0</v>
      </c>
      <c r="I9" s="20" t="str">
        <f>'group input'!$C$28</f>
        <v>No</v>
      </c>
      <c r="J9" s="20" t="str">
        <f>'group input'!$C$33</f>
        <v>None</v>
      </c>
      <c r="K9" s="26">
        <f t="shared" si="10"/>
        <v>0</v>
      </c>
      <c r="L9" s="26">
        <f t="shared" si="1"/>
        <v>0</v>
      </c>
      <c r="M9" s="26">
        <f t="shared" si="11"/>
        <v>0</v>
      </c>
      <c r="N9" s="26">
        <f t="shared" si="2"/>
        <v>0</v>
      </c>
      <c r="O9" s="20" t="str">
        <f>'group input'!$C$44</f>
        <v>None</v>
      </c>
      <c r="P9" s="26">
        <f t="shared" si="3"/>
        <v>0</v>
      </c>
      <c r="Q9" s="26">
        <f t="shared" si="12"/>
        <v>0</v>
      </c>
      <c r="R9" s="20">
        <f t="shared" ca="1" si="4"/>
        <v>0</v>
      </c>
      <c r="S9" s="20">
        <f t="shared" si="5"/>
        <v>0</v>
      </c>
      <c r="T9" s="20">
        <f t="shared" si="6"/>
        <v>0</v>
      </c>
      <c r="U9" s="20">
        <f t="shared" si="13"/>
        <v>0</v>
      </c>
      <c r="V9" s="20">
        <f t="shared" si="7"/>
        <v>0</v>
      </c>
      <c r="W9" s="27">
        <f>IF(E9&gt;0,(V9*'summary lookup and rates'!$C$5)/1000,0)</f>
        <v>0</v>
      </c>
      <c r="X9" s="27">
        <f>(V9*'summary lookup and rates'!$C$6)/1000</f>
        <v>0</v>
      </c>
      <c r="Y9" s="20">
        <f>IF(AND(E9&gt;0,'group input'!$C$28="Yes"),'summary lookup and rates'!$C$7,0)</f>
        <v>0</v>
      </c>
      <c r="Z9" s="20" t="str">
        <f>'group input'!$C$52</f>
        <v>None</v>
      </c>
      <c r="AA9" s="26">
        <f t="shared" si="16"/>
        <v>0</v>
      </c>
      <c r="AB9" s="27">
        <f>IF(OR(E9=0,Z9="None"),0,INDEX('census age lookup Vol STD'!$B$4:$E$103,MATCH(D9,'census age lookup Vol STD'!$A$4:$A$103,0),MATCH(Z9,'census age lookup Vol STD'!$B$3:$E$3,0))*(AA9/10))</f>
        <v>0</v>
      </c>
      <c r="AC9" s="20" t="str">
        <f>'group input'!$C$59</f>
        <v>None</v>
      </c>
      <c r="AD9" s="26">
        <f t="shared" si="14"/>
        <v>0</v>
      </c>
      <c r="AE9" s="27">
        <f>IF(OR(E9=0,AC9="None"),0,INDEX('census age lookup Vol LTD'!$B$4:$E$103,MATCH(D9,'census age lookup Vol LTD'!$A$4:$A$103,0),MATCH(AC9,'census age lookup Vol LTD'!$B$3:$E$3,0))*(AD9/100))</f>
        <v>0</v>
      </c>
    </row>
    <row r="10" spans="1:34" x14ac:dyDescent="0.3">
      <c r="A10" s="19">
        <f>'group input'!B75</f>
        <v>0</v>
      </c>
      <c r="B10" s="20">
        <f>'group input'!C75</f>
        <v>0</v>
      </c>
      <c r="C10" s="20">
        <f>'group input'!D75</f>
        <v>0</v>
      </c>
      <c r="D10" s="20">
        <f t="shared" ca="1" si="8"/>
        <v>0</v>
      </c>
      <c r="E10" s="20">
        <f t="shared" si="9"/>
        <v>0</v>
      </c>
      <c r="F10" s="20">
        <f t="shared" si="15"/>
        <v>0</v>
      </c>
      <c r="G10" s="20" t="str">
        <f>'group input'!$C$16</f>
        <v>None</v>
      </c>
      <c r="H10" s="347">
        <f t="shared" si="0"/>
        <v>0</v>
      </c>
      <c r="I10" s="20" t="str">
        <f>'group input'!$C$28</f>
        <v>No</v>
      </c>
      <c r="J10" s="20" t="str">
        <f>'group input'!$C$33</f>
        <v>None</v>
      </c>
      <c r="K10" s="26">
        <f t="shared" si="10"/>
        <v>0</v>
      </c>
      <c r="L10" s="26">
        <f t="shared" si="1"/>
        <v>0</v>
      </c>
      <c r="M10" s="26">
        <f t="shared" si="11"/>
        <v>0</v>
      </c>
      <c r="N10" s="26">
        <f t="shared" si="2"/>
        <v>0</v>
      </c>
      <c r="O10" s="20" t="str">
        <f>'group input'!$C$44</f>
        <v>None</v>
      </c>
      <c r="P10" s="26">
        <f t="shared" si="3"/>
        <v>0</v>
      </c>
      <c r="Q10" s="26">
        <f t="shared" si="12"/>
        <v>0</v>
      </c>
      <c r="R10" s="20">
        <f t="shared" ca="1" si="4"/>
        <v>0</v>
      </c>
      <c r="S10" s="20">
        <f t="shared" si="5"/>
        <v>0</v>
      </c>
      <c r="T10" s="20">
        <f t="shared" si="6"/>
        <v>0</v>
      </c>
      <c r="U10" s="20">
        <f t="shared" si="13"/>
        <v>0</v>
      </c>
      <c r="V10" s="20">
        <f t="shared" si="7"/>
        <v>0</v>
      </c>
      <c r="W10" s="27">
        <f>IF(E10&gt;0,(V10*'summary lookup and rates'!$C$5)/1000,0)</f>
        <v>0</v>
      </c>
      <c r="X10" s="27">
        <f>(V10*'summary lookup and rates'!$C$6)/1000</f>
        <v>0</v>
      </c>
      <c r="Y10" s="20">
        <f>IF(AND(E10&gt;0,'group input'!$C$28="Yes"),'summary lookup and rates'!$C$7,0)</f>
        <v>0</v>
      </c>
      <c r="Z10" s="20" t="str">
        <f>'group input'!$C$52</f>
        <v>None</v>
      </c>
      <c r="AA10" s="26">
        <f t="shared" si="16"/>
        <v>0</v>
      </c>
      <c r="AB10" s="27">
        <f>IF(OR(E10=0,Z10="None"),0,INDEX('census age lookup Vol STD'!$B$4:$E$103,MATCH(D10,'census age lookup Vol STD'!$A$4:$A$103,0),MATCH(Z10,'census age lookup Vol STD'!$B$3:$E$3,0))*(AA10/10))</f>
        <v>0</v>
      </c>
      <c r="AC10" s="20" t="str">
        <f>'group input'!$C$59</f>
        <v>None</v>
      </c>
      <c r="AD10" s="26">
        <f t="shared" si="14"/>
        <v>0</v>
      </c>
      <c r="AE10" s="27">
        <f>IF(OR(E10=0,AC10="None"),0,INDEX('census age lookup Vol LTD'!$B$4:$E$103,MATCH(D10,'census age lookup Vol LTD'!$A$4:$A$103,0),MATCH(AC10,'census age lookup Vol LTD'!$B$3:$E$3,0))*(AD10/100))</f>
        <v>0</v>
      </c>
    </row>
    <row r="11" spans="1:34" x14ac:dyDescent="0.3">
      <c r="A11" s="19">
        <f>'group input'!B76</f>
        <v>0</v>
      </c>
      <c r="B11" s="20">
        <f>'group input'!C76</f>
        <v>0</v>
      </c>
      <c r="C11" s="20">
        <f>'group input'!D76</f>
        <v>0</v>
      </c>
      <c r="D11" s="20">
        <f t="shared" ca="1" si="8"/>
        <v>0</v>
      </c>
      <c r="E11" s="20">
        <f t="shared" si="9"/>
        <v>0</v>
      </c>
      <c r="F11" s="20">
        <f t="shared" si="15"/>
        <v>0</v>
      </c>
      <c r="G11" s="20" t="str">
        <f>'group input'!$C$16</f>
        <v>None</v>
      </c>
      <c r="H11" s="347">
        <f t="shared" si="0"/>
        <v>0</v>
      </c>
      <c r="I11" s="20" t="str">
        <f>'group input'!$C$28</f>
        <v>No</v>
      </c>
      <c r="J11" s="20" t="str">
        <f>'group input'!$C$33</f>
        <v>None</v>
      </c>
      <c r="K11" s="26">
        <f t="shared" si="10"/>
        <v>0</v>
      </c>
      <c r="L11" s="26">
        <f t="shared" si="1"/>
        <v>0</v>
      </c>
      <c r="M11" s="26">
        <f t="shared" si="11"/>
        <v>0</v>
      </c>
      <c r="N11" s="26">
        <f t="shared" si="2"/>
        <v>0</v>
      </c>
      <c r="O11" s="20" t="str">
        <f>'group input'!$C$44</f>
        <v>None</v>
      </c>
      <c r="P11" s="26">
        <f t="shared" si="3"/>
        <v>0</v>
      </c>
      <c r="Q11" s="26">
        <f t="shared" si="12"/>
        <v>0</v>
      </c>
      <c r="R11" s="20">
        <f t="shared" ca="1" si="4"/>
        <v>0</v>
      </c>
      <c r="S11" s="20">
        <f t="shared" si="5"/>
        <v>0</v>
      </c>
      <c r="T11" s="20">
        <f t="shared" si="6"/>
        <v>0</v>
      </c>
      <c r="U11" s="20">
        <f t="shared" si="13"/>
        <v>0</v>
      </c>
      <c r="V11" s="20">
        <f t="shared" si="7"/>
        <v>0</v>
      </c>
      <c r="W11" s="27">
        <f>IF(E11&gt;0,(V11*'summary lookup and rates'!$C$5)/1000,0)</f>
        <v>0</v>
      </c>
      <c r="X11" s="27">
        <f>(V11*'summary lookup and rates'!$C$6)/1000</f>
        <v>0</v>
      </c>
      <c r="Y11" s="20">
        <f>IF(AND(E11&gt;0,'group input'!$C$28="Yes"),'summary lookup and rates'!$C$7,0)</f>
        <v>0</v>
      </c>
      <c r="Z11" s="20" t="str">
        <f>'group input'!$C$52</f>
        <v>None</v>
      </c>
      <c r="AA11" s="26">
        <f t="shared" si="16"/>
        <v>0</v>
      </c>
      <c r="AB11" s="27">
        <f>IF(OR(E11=0,Z11="None"),0,INDEX('census age lookup Vol STD'!$B$4:$E$103,MATCH(D11,'census age lookup Vol STD'!$A$4:$A$103,0),MATCH(Z11,'census age lookup Vol STD'!$B$3:$E$3,0))*(AA11/10))</f>
        <v>0</v>
      </c>
      <c r="AC11" s="20" t="str">
        <f>'group input'!$C$59</f>
        <v>None</v>
      </c>
      <c r="AD11" s="26">
        <f t="shared" si="14"/>
        <v>0</v>
      </c>
      <c r="AE11" s="27">
        <f>IF(OR(E11=0,AC11="None"),0,INDEX('census age lookup Vol LTD'!$B$4:$E$103,MATCH(D11,'census age lookup Vol LTD'!$A$4:$A$103,0),MATCH(AC11,'census age lookup Vol LTD'!$B$3:$E$3,0))*(AD11/100))</f>
        <v>0</v>
      </c>
    </row>
    <row r="12" spans="1:34" x14ac:dyDescent="0.3">
      <c r="A12" s="19">
        <f>'group input'!B77</f>
        <v>0</v>
      </c>
      <c r="B12" s="20">
        <f>'group input'!C77</f>
        <v>0</v>
      </c>
      <c r="C12" s="20">
        <f>'group input'!D77</f>
        <v>0</v>
      </c>
      <c r="D12" s="20">
        <f t="shared" ca="1" si="8"/>
        <v>0</v>
      </c>
      <c r="E12" s="20">
        <f t="shared" si="9"/>
        <v>0</v>
      </c>
      <c r="F12" s="20">
        <f t="shared" si="15"/>
        <v>0</v>
      </c>
      <c r="G12" s="20" t="str">
        <f>'group input'!$C$16</f>
        <v>None</v>
      </c>
      <c r="H12" s="347">
        <f t="shared" si="0"/>
        <v>0</v>
      </c>
      <c r="I12" s="20" t="str">
        <f>'group input'!$C$28</f>
        <v>No</v>
      </c>
      <c r="J12" s="20" t="str">
        <f>'group input'!$C$33</f>
        <v>None</v>
      </c>
      <c r="K12" s="26">
        <f t="shared" si="10"/>
        <v>0</v>
      </c>
      <c r="L12" s="26">
        <f t="shared" si="1"/>
        <v>0</v>
      </c>
      <c r="M12" s="26">
        <f t="shared" si="11"/>
        <v>0</v>
      </c>
      <c r="N12" s="26">
        <f t="shared" si="2"/>
        <v>0</v>
      </c>
      <c r="O12" s="20" t="str">
        <f>'group input'!$C$44</f>
        <v>None</v>
      </c>
      <c r="P12" s="26">
        <f t="shared" si="3"/>
        <v>0</v>
      </c>
      <c r="Q12" s="26">
        <f t="shared" si="12"/>
        <v>0</v>
      </c>
      <c r="R12" s="20">
        <f t="shared" ca="1" si="4"/>
        <v>0</v>
      </c>
      <c r="S12" s="20">
        <f t="shared" si="5"/>
        <v>0</v>
      </c>
      <c r="T12" s="20">
        <f t="shared" si="6"/>
        <v>0</v>
      </c>
      <c r="U12" s="20">
        <f t="shared" si="13"/>
        <v>0</v>
      </c>
      <c r="V12" s="20">
        <f t="shared" si="7"/>
        <v>0</v>
      </c>
      <c r="W12" s="27">
        <f>IF(E12&gt;0,(V12*'summary lookup and rates'!$C$5)/1000,0)</f>
        <v>0</v>
      </c>
      <c r="X12" s="27">
        <f>(V12*'summary lookup and rates'!$C$6)/1000</f>
        <v>0</v>
      </c>
      <c r="Y12" s="20">
        <f>IF(AND(E12&gt;0,'group input'!$C$28="Yes"),'summary lookup and rates'!$C$7,0)</f>
        <v>0</v>
      </c>
      <c r="Z12" s="20" t="str">
        <f>'group input'!$C$52</f>
        <v>None</v>
      </c>
      <c r="AA12" s="26">
        <f t="shared" si="16"/>
        <v>0</v>
      </c>
      <c r="AB12" s="27">
        <f>IF(OR(E12=0,Z12="None"),0,INDEX('census age lookup Vol STD'!$B$4:$E$103,MATCH(D12,'census age lookup Vol STD'!$A$4:$A$103,0),MATCH(Z12,'census age lookup Vol STD'!$B$3:$E$3,0))*(AA12/10))</f>
        <v>0</v>
      </c>
      <c r="AC12" s="20" t="str">
        <f>'group input'!$C$59</f>
        <v>None</v>
      </c>
      <c r="AD12" s="26">
        <f t="shared" si="14"/>
        <v>0</v>
      </c>
      <c r="AE12" s="27">
        <f>IF(OR(E12=0,AC12="None"),0,INDEX('census age lookup Vol LTD'!$B$4:$E$103,MATCH(D12,'census age lookup Vol LTD'!$A$4:$A$103,0),MATCH(AC12,'census age lookup Vol LTD'!$B$3:$E$3,0))*(AD12/100))</f>
        <v>0</v>
      </c>
    </row>
    <row r="13" spans="1:34" x14ac:dyDescent="0.3">
      <c r="A13" s="19">
        <f>'group input'!B78</f>
        <v>0</v>
      </c>
      <c r="B13" s="20">
        <f>'group input'!C78</f>
        <v>0</v>
      </c>
      <c r="C13" s="20">
        <f>'group input'!D78</f>
        <v>0</v>
      </c>
      <c r="D13" s="20">
        <f t="shared" ca="1" si="8"/>
        <v>0</v>
      </c>
      <c r="E13" s="20">
        <f t="shared" si="9"/>
        <v>0</v>
      </c>
      <c r="F13" s="20">
        <f t="shared" si="15"/>
        <v>0</v>
      </c>
      <c r="G13" s="20" t="str">
        <f>'group input'!$C$16</f>
        <v>None</v>
      </c>
      <c r="H13" s="347">
        <f t="shared" si="0"/>
        <v>0</v>
      </c>
      <c r="I13" s="20" t="str">
        <f>'group input'!$C$28</f>
        <v>No</v>
      </c>
      <c r="J13" s="20" t="str">
        <f>'group input'!$C$33</f>
        <v>None</v>
      </c>
      <c r="K13" s="26">
        <f t="shared" si="10"/>
        <v>0</v>
      </c>
      <c r="L13" s="26">
        <f t="shared" si="1"/>
        <v>0</v>
      </c>
      <c r="M13" s="26">
        <f t="shared" si="11"/>
        <v>0</v>
      </c>
      <c r="N13" s="26">
        <f t="shared" si="2"/>
        <v>0</v>
      </c>
      <c r="O13" s="20" t="str">
        <f>'group input'!$C$44</f>
        <v>None</v>
      </c>
      <c r="P13" s="26">
        <f t="shared" si="3"/>
        <v>0</v>
      </c>
      <c r="Q13" s="26">
        <f t="shared" si="12"/>
        <v>0</v>
      </c>
      <c r="R13" s="20">
        <f t="shared" ca="1" si="4"/>
        <v>0</v>
      </c>
      <c r="S13" s="20">
        <f t="shared" si="5"/>
        <v>0</v>
      </c>
      <c r="T13" s="20">
        <f t="shared" si="6"/>
        <v>0</v>
      </c>
      <c r="U13" s="20">
        <f t="shared" si="13"/>
        <v>0</v>
      </c>
      <c r="V13" s="20">
        <f t="shared" si="7"/>
        <v>0</v>
      </c>
      <c r="W13" s="27">
        <f>IF(E13&gt;0,(V13*'summary lookup and rates'!$C$5)/1000,0)</f>
        <v>0</v>
      </c>
      <c r="X13" s="27">
        <f>(V13*'summary lookup and rates'!$C$6)/1000</f>
        <v>0</v>
      </c>
      <c r="Y13" s="20">
        <f>IF(AND(E13&gt;0,'group input'!$C$28="Yes"),'summary lookup and rates'!$C$7,0)</f>
        <v>0</v>
      </c>
      <c r="Z13" s="20" t="str">
        <f>'group input'!$C$52</f>
        <v>None</v>
      </c>
      <c r="AA13" s="26">
        <f t="shared" si="16"/>
        <v>0</v>
      </c>
      <c r="AB13" s="27">
        <f>IF(OR(E13=0,Z13="None"),0,INDEX('census age lookup Vol STD'!$B$4:$E$103,MATCH(D13,'census age lookup Vol STD'!$A$4:$A$103,0),MATCH(Z13,'census age lookup Vol STD'!$B$3:$E$3,0))*(AA13/10))</f>
        <v>0</v>
      </c>
      <c r="AC13" s="20" t="str">
        <f>'group input'!$C$59</f>
        <v>None</v>
      </c>
      <c r="AD13" s="26">
        <f t="shared" si="14"/>
        <v>0</v>
      </c>
      <c r="AE13" s="27">
        <f>IF(OR(E13=0,AC13="None"),0,INDEX('census age lookup Vol LTD'!$B$4:$E$103,MATCH(D13,'census age lookup Vol LTD'!$A$4:$A$103,0),MATCH(AC13,'census age lookup Vol LTD'!$B$3:$E$3,0))*(AD13/100))</f>
        <v>0</v>
      </c>
    </row>
    <row r="14" spans="1:34" x14ac:dyDescent="0.3">
      <c r="A14" s="19">
        <f>'group input'!B79</f>
        <v>0</v>
      </c>
      <c r="B14" s="20">
        <f>'group input'!C79</f>
        <v>0</v>
      </c>
      <c r="C14" s="20">
        <f>'group input'!D79</f>
        <v>0</v>
      </c>
      <c r="D14" s="20">
        <f t="shared" ca="1" si="8"/>
        <v>0</v>
      </c>
      <c r="E14" s="20">
        <f t="shared" si="9"/>
        <v>0</v>
      </c>
      <c r="F14" s="20">
        <f t="shared" si="15"/>
        <v>0</v>
      </c>
      <c r="G14" s="20" t="str">
        <f>'group input'!$C$16</f>
        <v>None</v>
      </c>
      <c r="H14" s="347">
        <f t="shared" si="0"/>
        <v>0</v>
      </c>
      <c r="I14" s="20" t="str">
        <f>'group input'!$C$28</f>
        <v>No</v>
      </c>
      <c r="J14" s="20" t="str">
        <f>'group input'!$C$33</f>
        <v>None</v>
      </c>
      <c r="K14" s="26">
        <f t="shared" si="10"/>
        <v>0</v>
      </c>
      <c r="L14" s="26">
        <f t="shared" si="1"/>
        <v>0</v>
      </c>
      <c r="M14" s="26">
        <f t="shared" si="11"/>
        <v>0</v>
      </c>
      <c r="N14" s="26">
        <f t="shared" si="2"/>
        <v>0</v>
      </c>
      <c r="O14" s="20" t="str">
        <f>'group input'!$C$44</f>
        <v>None</v>
      </c>
      <c r="P14" s="26">
        <f t="shared" si="3"/>
        <v>0</v>
      </c>
      <c r="Q14" s="26">
        <f t="shared" si="12"/>
        <v>0</v>
      </c>
      <c r="R14" s="20">
        <f t="shared" ca="1" si="4"/>
        <v>0</v>
      </c>
      <c r="S14" s="20">
        <f t="shared" si="5"/>
        <v>0</v>
      </c>
      <c r="T14" s="20">
        <f t="shared" si="6"/>
        <v>0</v>
      </c>
      <c r="U14" s="20">
        <f t="shared" si="13"/>
        <v>0</v>
      </c>
      <c r="V14" s="20">
        <f t="shared" si="7"/>
        <v>0</v>
      </c>
      <c r="W14" s="27">
        <f>IF(E14&gt;0,(V14*'summary lookup and rates'!$C$5)/1000,0)</f>
        <v>0</v>
      </c>
      <c r="X14" s="27">
        <f>(V14*'summary lookup and rates'!$C$6)/1000</f>
        <v>0</v>
      </c>
      <c r="Y14" s="20">
        <f>IF(AND(E14&gt;0,'group input'!$C$28="Yes"),'summary lookup and rates'!$C$7,0)</f>
        <v>0</v>
      </c>
      <c r="Z14" s="20" t="str">
        <f>'group input'!$C$52</f>
        <v>None</v>
      </c>
      <c r="AA14" s="26">
        <f t="shared" si="16"/>
        <v>0</v>
      </c>
      <c r="AB14" s="27">
        <f>IF(OR(E14=0,Z14="None"),0,INDEX('census age lookup Vol STD'!$B$4:$E$103,MATCH(D14,'census age lookup Vol STD'!$A$4:$A$103,0),MATCH(Z14,'census age lookup Vol STD'!$B$3:$E$3,0))*(AA14/10))</f>
        <v>0</v>
      </c>
      <c r="AC14" s="20" t="str">
        <f>'group input'!$C$59</f>
        <v>None</v>
      </c>
      <c r="AD14" s="26">
        <f t="shared" si="14"/>
        <v>0</v>
      </c>
      <c r="AE14" s="27">
        <f>IF(OR(E14=0,AC14="None"),0,INDEX('census age lookup Vol LTD'!$B$4:$E$103,MATCH(D14,'census age lookup Vol LTD'!$A$4:$A$103,0),MATCH(AC14,'census age lookup Vol LTD'!$B$3:$E$3,0))*(AD14/100))</f>
        <v>0</v>
      </c>
    </row>
    <row r="15" spans="1:34" x14ac:dyDescent="0.3">
      <c r="A15" s="19">
        <f>'group input'!B80</f>
        <v>0</v>
      </c>
      <c r="B15" s="20">
        <f>'group input'!C80</f>
        <v>0</v>
      </c>
      <c r="C15" s="20">
        <f>'group input'!D80</f>
        <v>0</v>
      </c>
      <c r="D15" s="20">
        <f t="shared" ca="1" si="8"/>
        <v>0</v>
      </c>
      <c r="E15" s="20">
        <f t="shared" si="9"/>
        <v>0</v>
      </c>
      <c r="F15" s="20">
        <f t="shared" si="15"/>
        <v>0</v>
      </c>
      <c r="G15" s="20" t="str">
        <f>'group input'!$C$16</f>
        <v>None</v>
      </c>
      <c r="H15" s="347">
        <f t="shared" si="0"/>
        <v>0</v>
      </c>
      <c r="I15" s="20" t="str">
        <f>'group input'!$C$28</f>
        <v>No</v>
      </c>
      <c r="J15" s="20" t="str">
        <f>'group input'!$C$33</f>
        <v>None</v>
      </c>
      <c r="K15" s="26">
        <f t="shared" si="10"/>
        <v>0</v>
      </c>
      <c r="L15" s="26">
        <f t="shared" si="1"/>
        <v>0</v>
      </c>
      <c r="M15" s="26">
        <f t="shared" si="11"/>
        <v>0</v>
      </c>
      <c r="N15" s="26">
        <f t="shared" si="2"/>
        <v>0</v>
      </c>
      <c r="O15" s="20" t="str">
        <f>'group input'!$C$44</f>
        <v>None</v>
      </c>
      <c r="P15" s="26">
        <f t="shared" si="3"/>
        <v>0</v>
      </c>
      <c r="Q15" s="26">
        <f t="shared" si="12"/>
        <v>0</v>
      </c>
      <c r="R15" s="20">
        <f t="shared" ca="1" si="4"/>
        <v>0</v>
      </c>
      <c r="S15" s="20">
        <f t="shared" si="5"/>
        <v>0</v>
      </c>
      <c r="T15" s="20">
        <f t="shared" si="6"/>
        <v>0</v>
      </c>
      <c r="U15" s="20">
        <f t="shared" si="13"/>
        <v>0</v>
      </c>
      <c r="V15" s="20">
        <f t="shared" si="7"/>
        <v>0</v>
      </c>
      <c r="W15" s="27">
        <f>IF(E15&gt;0,(V15*'summary lookup and rates'!$C$5)/1000,0)</f>
        <v>0</v>
      </c>
      <c r="X15" s="27">
        <f>(V15*'summary lookup and rates'!$C$6)/1000</f>
        <v>0</v>
      </c>
      <c r="Y15" s="20">
        <f>IF(AND(E15&gt;0,'group input'!$C$28="Yes"),'summary lookup and rates'!$C$7,0)</f>
        <v>0</v>
      </c>
      <c r="Z15" s="20" t="str">
        <f>'group input'!$C$52</f>
        <v>None</v>
      </c>
      <c r="AA15" s="26">
        <f t="shared" si="16"/>
        <v>0</v>
      </c>
      <c r="AB15" s="27">
        <f>IF(OR(E15=0,Z15="None"),0,INDEX('census age lookup Vol STD'!$B$4:$E$103,MATCH(D15,'census age lookup Vol STD'!$A$4:$A$103,0),MATCH(Z15,'census age lookup Vol STD'!$B$3:$E$3,0))*(AA15/10))</f>
        <v>0</v>
      </c>
      <c r="AC15" s="20" t="str">
        <f>'group input'!$C$59</f>
        <v>None</v>
      </c>
      <c r="AD15" s="26">
        <f t="shared" si="14"/>
        <v>0</v>
      </c>
      <c r="AE15" s="27">
        <f>IF(OR(E15=0,AC15="None"),0,INDEX('census age lookup Vol LTD'!$B$4:$E$103,MATCH(D15,'census age lookup Vol LTD'!$A$4:$A$103,0),MATCH(AC15,'census age lookup Vol LTD'!$B$3:$E$3,0))*(AD15/100))</f>
        <v>0</v>
      </c>
    </row>
    <row r="16" spans="1:34" x14ac:dyDescent="0.3">
      <c r="A16" s="19">
        <f>'group input'!B81</f>
        <v>0</v>
      </c>
      <c r="B16" s="20">
        <f>'group input'!C81</f>
        <v>0</v>
      </c>
      <c r="C16" s="20">
        <f>'group input'!D81</f>
        <v>0</v>
      </c>
      <c r="D16" s="20">
        <f t="shared" ca="1" si="8"/>
        <v>0</v>
      </c>
      <c r="E16" s="20">
        <f t="shared" si="9"/>
        <v>0</v>
      </c>
      <c r="F16" s="20">
        <f t="shared" si="15"/>
        <v>0</v>
      </c>
      <c r="G16" s="20" t="str">
        <f>'group input'!$C$16</f>
        <v>None</v>
      </c>
      <c r="H16" s="347">
        <f t="shared" si="0"/>
        <v>0</v>
      </c>
      <c r="I16" s="20" t="str">
        <f>'group input'!$C$28</f>
        <v>No</v>
      </c>
      <c r="J16" s="20" t="str">
        <f>'group input'!$C$33</f>
        <v>None</v>
      </c>
      <c r="K16" s="26">
        <f t="shared" si="10"/>
        <v>0</v>
      </c>
      <c r="L16" s="26">
        <f t="shared" si="1"/>
        <v>0</v>
      </c>
      <c r="M16" s="26">
        <f t="shared" si="11"/>
        <v>0</v>
      </c>
      <c r="N16" s="26">
        <f t="shared" si="2"/>
        <v>0</v>
      </c>
      <c r="O16" s="20" t="str">
        <f>'group input'!$C$44</f>
        <v>None</v>
      </c>
      <c r="P16" s="26">
        <f t="shared" si="3"/>
        <v>0</v>
      </c>
      <c r="Q16" s="26">
        <f t="shared" si="12"/>
        <v>0</v>
      </c>
      <c r="R16" s="20">
        <f t="shared" ca="1" si="4"/>
        <v>0</v>
      </c>
      <c r="S16" s="20">
        <f t="shared" si="5"/>
        <v>0</v>
      </c>
      <c r="T16" s="20">
        <f t="shared" si="6"/>
        <v>0</v>
      </c>
      <c r="U16" s="20">
        <f t="shared" si="13"/>
        <v>0</v>
      </c>
      <c r="V16" s="20">
        <f t="shared" si="7"/>
        <v>0</v>
      </c>
      <c r="W16" s="27">
        <f>IF(E16&gt;0,(V16*'summary lookup and rates'!$C$5)/1000,0)</f>
        <v>0</v>
      </c>
      <c r="X16" s="27">
        <f>(V16*'summary lookup and rates'!$C$6)/1000</f>
        <v>0</v>
      </c>
      <c r="Y16" s="20">
        <f>IF(AND(E16&gt;0,'group input'!$C$28="Yes"),'summary lookup and rates'!$C$7,0)</f>
        <v>0</v>
      </c>
      <c r="Z16" s="20" t="str">
        <f>'group input'!$C$52</f>
        <v>None</v>
      </c>
      <c r="AA16" s="26">
        <f t="shared" si="16"/>
        <v>0</v>
      </c>
      <c r="AB16" s="27">
        <f>IF(OR(E16=0,Z16="None"),0,INDEX('census age lookup Vol STD'!$B$4:$E$103,MATCH(D16,'census age lookup Vol STD'!$A$4:$A$103,0),MATCH(Z16,'census age lookup Vol STD'!$B$3:$E$3,0))*(AA16/10))</f>
        <v>0</v>
      </c>
      <c r="AC16" s="20" t="str">
        <f>'group input'!$C$59</f>
        <v>None</v>
      </c>
      <c r="AD16" s="26">
        <f t="shared" si="14"/>
        <v>0</v>
      </c>
      <c r="AE16" s="27">
        <f>IF(OR(E16=0,AC16="None"),0,INDEX('census age lookup Vol LTD'!$B$4:$E$103,MATCH(D16,'census age lookup Vol LTD'!$A$4:$A$103,0),MATCH(AC16,'census age lookup Vol LTD'!$B$3:$E$3,0))*(AD16/100))</f>
        <v>0</v>
      </c>
    </row>
    <row r="17" spans="1:31" x14ac:dyDescent="0.3">
      <c r="A17" s="19">
        <f>'group input'!B82</f>
        <v>0</v>
      </c>
      <c r="B17" s="20">
        <f>'group input'!C82</f>
        <v>0</v>
      </c>
      <c r="C17" s="20">
        <f>'group input'!D82</f>
        <v>0</v>
      </c>
      <c r="D17" s="20">
        <f t="shared" ca="1" si="8"/>
        <v>0</v>
      </c>
      <c r="E17" s="20">
        <f t="shared" si="9"/>
        <v>0</v>
      </c>
      <c r="F17" s="20">
        <f t="shared" si="15"/>
        <v>0</v>
      </c>
      <c r="G17" s="20" t="str">
        <f>'group input'!$C$16</f>
        <v>None</v>
      </c>
      <c r="H17" s="347">
        <f t="shared" si="0"/>
        <v>0</v>
      </c>
      <c r="I17" s="20" t="str">
        <f>'group input'!$C$28</f>
        <v>No</v>
      </c>
      <c r="J17" s="20" t="str">
        <f>'group input'!$C$33</f>
        <v>None</v>
      </c>
      <c r="K17" s="26">
        <f t="shared" si="10"/>
        <v>0</v>
      </c>
      <c r="L17" s="26">
        <f t="shared" si="1"/>
        <v>0</v>
      </c>
      <c r="M17" s="26">
        <f t="shared" si="11"/>
        <v>0</v>
      </c>
      <c r="N17" s="26">
        <f t="shared" si="2"/>
        <v>0</v>
      </c>
      <c r="O17" s="20" t="str">
        <f>'group input'!$C$44</f>
        <v>None</v>
      </c>
      <c r="P17" s="26">
        <f t="shared" si="3"/>
        <v>0</v>
      </c>
      <c r="Q17" s="26">
        <f t="shared" si="12"/>
        <v>0</v>
      </c>
      <c r="R17" s="20">
        <f t="shared" ca="1" si="4"/>
        <v>0</v>
      </c>
      <c r="S17" s="20">
        <f t="shared" si="5"/>
        <v>0</v>
      </c>
      <c r="T17" s="20">
        <f t="shared" si="6"/>
        <v>0</v>
      </c>
      <c r="U17" s="20">
        <f t="shared" si="13"/>
        <v>0</v>
      </c>
      <c r="V17" s="20">
        <f t="shared" si="7"/>
        <v>0</v>
      </c>
      <c r="W17" s="27">
        <f>IF(E17&gt;0,(V17*'summary lookup and rates'!$C$5)/1000,0)</f>
        <v>0</v>
      </c>
      <c r="X17" s="27">
        <f>(V17*'summary lookup and rates'!$C$6)/1000</f>
        <v>0</v>
      </c>
      <c r="Y17" s="20">
        <f>IF(AND(E17&gt;0,'group input'!$C$28="Yes"),'summary lookup and rates'!$C$7,0)</f>
        <v>0</v>
      </c>
      <c r="Z17" s="20" t="str">
        <f>'group input'!$C$52</f>
        <v>None</v>
      </c>
      <c r="AA17" s="26">
        <f t="shared" si="16"/>
        <v>0</v>
      </c>
      <c r="AB17" s="27">
        <f>IF(OR(E17=0,Z17="None"),0,INDEX('census age lookup Vol STD'!$B$4:$E$103,MATCH(D17,'census age lookup Vol STD'!$A$4:$A$103,0),MATCH(Z17,'census age lookup Vol STD'!$B$3:$E$3,0))*(AA17/10))</f>
        <v>0</v>
      </c>
      <c r="AC17" s="20" t="str">
        <f>'group input'!$C$59</f>
        <v>None</v>
      </c>
      <c r="AD17" s="26">
        <f t="shared" si="14"/>
        <v>0</v>
      </c>
      <c r="AE17" s="27">
        <f>IF(OR(E17=0,AC17="None"),0,INDEX('census age lookup Vol LTD'!$B$4:$E$103,MATCH(D17,'census age lookup Vol LTD'!$A$4:$A$103,0),MATCH(AC17,'census age lookup Vol LTD'!$B$3:$E$3,0))*(AD17/100))</f>
        <v>0</v>
      </c>
    </row>
    <row r="18" spans="1:31" x14ac:dyDescent="0.3">
      <c r="A18" s="19">
        <f>'group input'!B83</f>
        <v>0</v>
      </c>
      <c r="B18" s="20">
        <f>'group input'!C83</f>
        <v>0</v>
      </c>
      <c r="C18" s="20">
        <f>'group input'!D83</f>
        <v>0</v>
      </c>
      <c r="D18" s="20">
        <f t="shared" ca="1" si="8"/>
        <v>0</v>
      </c>
      <c r="E18" s="20">
        <f t="shared" si="9"/>
        <v>0</v>
      </c>
      <c r="F18" s="20">
        <f t="shared" si="15"/>
        <v>0</v>
      </c>
      <c r="G18" s="20" t="str">
        <f>'group input'!$C$16</f>
        <v>None</v>
      </c>
      <c r="H18" s="347">
        <f t="shared" si="0"/>
        <v>0</v>
      </c>
      <c r="I18" s="20" t="str">
        <f>'group input'!$C$28</f>
        <v>No</v>
      </c>
      <c r="J18" s="20" t="str">
        <f>'group input'!$C$33</f>
        <v>None</v>
      </c>
      <c r="K18" s="26">
        <f t="shared" si="10"/>
        <v>0</v>
      </c>
      <c r="L18" s="26">
        <f t="shared" si="1"/>
        <v>0</v>
      </c>
      <c r="M18" s="26">
        <f t="shared" si="11"/>
        <v>0</v>
      </c>
      <c r="N18" s="26">
        <f t="shared" si="2"/>
        <v>0</v>
      </c>
      <c r="O18" s="20" t="str">
        <f>'group input'!$C$44</f>
        <v>None</v>
      </c>
      <c r="P18" s="26">
        <f t="shared" si="3"/>
        <v>0</v>
      </c>
      <c r="Q18" s="26">
        <f t="shared" si="12"/>
        <v>0</v>
      </c>
      <c r="R18" s="20">
        <f t="shared" ca="1" si="4"/>
        <v>0</v>
      </c>
      <c r="S18" s="20">
        <f t="shared" si="5"/>
        <v>0</v>
      </c>
      <c r="T18" s="20">
        <f t="shared" si="6"/>
        <v>0</v>
      </c>
      <c r="U18" s="20">
        <f t="shared" si="13"/>
        <v>0</v>
      </c>
      <c r="V18" s="20">
        <f t="shared" si="7"/>
        <v>0</v>
      </c>
      <c r="W18" s="27">
        <f>IF(E18&gt;0,(V18*'summary lookup and rates'!$C$5)/1000,0)</f>
        <v>0</v>
      </c>
      <c r="X18" s="27">
        <f>(V18*'summary lookup and rates'!$C$6)/1000</f>
        <v>0</v>
      </c>
      <c r="Y18" s="20">
        <f>IF(AND(E18&gt;0,'group input'!$C$28="Yes"),'summary lookup and rates'!$C$7,0)</f>
        <v>0</v>
      </c>
      <c r="Z18" s="20" t="str">
        <f>'group input'!$C$52</f>
        <v>None</v>
      </c>
      <c r="AA18" s="26">
        <f t="shared" si="16"/>
        <v>0</v>
      </c>
      <c r="AB18" s="27">
        <f>IF(OR(E18=0,Z18="None"),0,INDEX('census age lookup Vol STD'!$B$4:$E$103,MATCH(D18,'census age lookup Vol STD'!$A$4:$A$103,0),MATCH(Z18,'census age lookup Vol STD'!$B$3:$E$3,0))*(AA18/10))</f>
        <v>0</v>
      </c>
      <c r="AC18" s="20" t="str">
        <f>'group input'!$C$59</f>
        <v>None</v>
      </c>
      <c r="AD18" s="26">
        <f t="shared" si="14"/>
        <v>0</v>
      </c>
      <c r="AE18" s="27">
        <f>IF(OR(E18=0,AC18="None"),0,INDEX('census age lookup Vol LTD'!$B$4:$E$103,MATCH(D18,'census age lookup Vol LTD'!$A$4:$A$103,0),MATCH(AC18,'census age lookup Vol LTD'!$B$3:$E$3,0))*(AD18/100))</f>
        <v>0</v>
      </c>
    </row>
    <row r="19" spans="1:31" x14ac:dyDescent="0.3">
      <c r="A19" s="19">
        <f>'group input'!B84</f>
        <v>0</v>
      </c>
      <c r="B19" s="20">
        <f>'group input'!C84</f>
        <v>0</v>
      </c>
      <c r="C19" s="20">
        <f>'group input'!D84</f>
        <v>0</v>
      </c>
      <c r="D19" s="20">
        <f t="shared" ca="1" si="8"/>
        <v>0</v>
      </c>
      <c r="E19" s="20">
        <f t="shared" si="9"/>
        <v>0</v>
      </c>
      <c r="F19" s="20">
        <f t="shared" si="15"/>
        <v>0</v>
      </c>
      <c r="G19" s="20" t="str">
        <f>'group input'!$C$16</f>
        <v>None</v>
      </c>
      <c r="H19" s="347">
        <f t="shared" si="0"/>
        <v>0</v>
      </c>
      <c r="I19" s="20" t="str">
        <f>'group input'!$C$28</f>
        <v>No</v>
      </c>
      <c r="J19" s="20" t="str">
        <f>'group input'!$C$33</f>
        <v>None</v>
      </c>
      <c r="K19" s="26">
        <f t="shared" si="10"/>
        <v>0</v>
      </c>
      <c r="L19" s="26">
        <f t="shared" si="1"/>
        <v>0</v>
      </c>
      <c r="M19" s="26">
        <f t="shared" si="11"/>
        <v>0</v>
      </c>
      <c r="N19" s="26">
        <f t="shared" si="2"/>
        <v>0</v>
      </c>
      <c r="O19" s="20" t="str">
        <f>'group input'!$C$44</f>
        <v>None</v>
      </c>
      <c r="P19" s="26">
        <f t="shared" si="3"/>
        <v>0</v>
      </c>
      <c r="Q19" s="26">
        <f t="shared" si="12"/>
        <v>0</v>
      </c>
      <c r="R19" s="20">
        <f t="shared" ca="1" si="4"/>
        <v>0</v>
      </c>
      <c r="S19" s="20">
        <f t="shared" si="5"/>
        <v>0</v>
      </c>
      <c r="T19" s="20">
        <f t="shared" si="6"/>
        <v>0</v>
      </c>
      <c r="U19" s="20">
        <f t="shared" si="13"/>
        <v>0</v>
      </c>
      <c r="V19" s="20">
        <f t="shared" si="7"/>
        <v>0</v>
      </c>
      <c r="W19" s="27">
        <f>IF(E19&gt;0,(V19*'summary lookup and rates'!$C$5)/1000,0)</f>
        <v>0</v>
      </c>
      <c r="X19" s="27">
        <f>(V19*'summary lookup and rates'!$C$6)/1000</f>
        <v>0</v>
      </c>
      <c r="Y19" s="20">
        <f>IF(AND(E19&gt;0,'group input'!$C$28="Yes"),'summary lookup and rates'!$C$7,0)</f>
        <v>0</v>
      </c>
      <c r="Z19" s="20" t="str">
        <f>'group input'!$C$52</f>
        <v>None</v>
      </c>
      <c r="AA19" s="26">
        <f t="shared" si="16"/>
        <v>0</v>
      </c>
      <c r="AB19" s="27">
        <f>IF(OR(E19=0,Z19="None"),0,INDEX('census age lookup Vol STD'!$B$4:$E$103,MATCH(D19,'census age lookup Vol STD'!$A$4:$A$103,0),MATCH(Z19,'census age lookup Vol STD'!$B$3:$E$3,0))*(AA19/10))</f>
        <v>0</v>
      </c>
      <c r="AC19" s="20" t="str">
        <f>'group input'!$C$59</f>
        <v>None</v>
      </c>
      <c r="AD19" s="26">
        <f t="shared" si="14"/>
        <v>0</v>
      </c>
      <c r="AE19" s="27">
        <f>IF(OR(E19=0,AC19="None"),0,INDEX('census age lookup Vol LTD'!$B$4:$E$103,MATCH(D19,'census age lookup Vol LTD'!$A$4:$A$103,0),MATCH(AC19,'census age lookup Vol LTD'!$B$3:$E$3,0))*(AD19/100))</f>
        <v>0</v>
      </c>
    </row>
    <row r="20" spans="1:31" x14ac:dyDescent="0.3">
      <c r="A20" s="19">
        <f>'group input'!B85</f>
        <v>0</v>
      </c>
      <c r="B20" s="20">
        <f>'group input'!C85</f>
        <v>0</v>
      </c>
      <c r="C20" s="20">
        <f>'group input'!D85</f>
        <v>0</v>
      </c>
      <c r="D20" s="20">
        <f t="shared" ca="1" si="8"/>
        <v>0</v>
      </c>
      <c r="E20" s="20">
        <f t="shared" si="9"/>
        <v>0</v>
      </c>
      <c r="F20" s="20">
        <f t="shared" si="15"/>
        <v>0</v>
      </c>
      <c r="G20" s="20" t="str">
        <f>'group input'!$C$16</f>
        <v>None</v>
      </c>
      <c r="H20" s="347">
        <f t="shared" si="0"/>
        <v>0</v>
      </c>
      <c r="I20" s="20" t="str">
        <f>'group input'!$C$28</f>
        <v>No</v>
      </c>
      <c r="J20" s="20" t="str">
        <f>'group input'!$C$33</f>
        <v>None</v>
      </c>
      <c r="K20" s="26">
        <f t="shared" si="10"/>
        <v>0</v>
      </c>
      <c r="L20" s="26">
        <f t="shared" si="1"/>
        <v>0</v>
      </c>
      <c r="M20" s="26">
        <f t="shared" si="11"/>
        <v>0</v>
      </c>
      <c r="N20" s="26">
        <f t="shared" si="2"/>
        <v>0</v>
      </c>
      <c r="O20" s="20" t="str">
        <f>'group input'!$C$44</f>
        <v>None</v>
      </c>
      <c r="P20" s="26">
        <f t="shared" si="3"/>
        <v>0</v>
      </c>
      <c r="Q20" s="26">
        <f t="shared" si="12"/>
        <v>0</v>
      </c>
      <c r="R20" s="20">
        <f t="shared" ca="1" si="4"/>
        <v>0</v>
      </c>
      <c r="S20" s="20">
        <f t="shared" si="5"/>
        <v>0</v>
      </c>
      <c r="T20" s="20">
        <f t="shared" si="6"/>
        <v>0</v>
      </c>
      <c r="U20" s="20">
        <f t="shared" si="13"/>
        <v>0</v>
      </c>
      <c r="V20" s="20">
        <f t="shared" si="7"/>
        <v>0</v>
      </c>
      <c r="W20" s="27">
        <f>IF(E20&gt;0,(V20*'summary lookup and rates'!$C$5)/1000,0)</f>
        <v>0</v>
      </c>
      <c r="X20" s="27">
        <f>(V20*'summary lookup and rates'!$C$6)/1000</f>
        <v>0</v>
      </c>
      <c r="Y20" s="20">
        <f>IF(AND(E20&gt;0,'group input'!$C$28="Yes"),'summary lookup and rates'!$C$7,0)</f>
        <v>0</v>
      </c>
      <c r="Z20" s="20" t="str">
        <f>'group input'!$C$52</f>
        <v>None</v>
      </c>
      <c r="AA20" s="26">
        <f t="shared" si="16"/>
        <v>0</v>
      </c>
      <c r="AB20" s="27">
        <f>IF(OR(E20=0,Z20="None"),0,INDEX('census age lookup Vol STD'!$B$4:$E$103,MATCH(D20,'census age lookup Vol STD'!$A$4:$A$103,0),MATCH(Z20,'census age lookup Vol STD'!$B$3:$E$3,0))*(AA20/10))</f>
        <v>0</v>
      </c>
      <c r="AC20" s="20" t="str">
        <f>'group input'!$C$59</f>
        <v>None</v>
      </c>
      <c r="AD20" s="26">
        <f t="shared" si="14"/>
        <v>0</v>
      </c>
      <c r="AE20" s="27">
        <f>IF(OR(E20=0,AC20="None"),0,INDEX('census age lookup Vol LTD'!$B$4:$E$103,MATCH(D20,'census age lookup Vol LTD'!$A$4:$A$103,0),MATCH(AC20,'census age lookup Vol LTD'!$B$3:$E$3,0))*(AD20/100))</f>
        <v>0</v>
      </c>
    </row>
    <row r="21" spans="1:31" x14ac:dyDescent="0.3">
      <c r="A21" s="19">
        <f>'group input'!B86</f>
        <v>0</v>
      </c>
      <c r="B21" s="20">
        <f>'group input'!C86</f>
        <v>0</v>
      </c>
      <c r="C21" s="20">
        <f>'group input'!D86</f>
        <v>0</v>
      </c>
      <c r="D21" s="20">
        <f t="shared" ca="1" si="8"/>
        <v>0</v>
      </c>
      <c r="E21" s="20">
        <f t="shared" si="9"/>
        <v>0</v>
      </c>
      <c r="F21" s="20">
        <f t="shared" si="15"/>
        <v>0</v>
      </c>
      <c r="G21" s="20" t="str">
        <f>'group input'!$C$16</f>
        <v>None</v>
      </c>
      <c r="H21" s="347">
        <f t="shared" si="0"/>
        <v>0</v>
      </c>
      <c r="I21" s="20" t="str">
        <f>'group input'!$C$28</f>
        <v>No</v>
      </c>
      <c r="J21" s="20" t="str">
        <f>'group input'!$C$33</f>
        <v>None</v>
      </c>
      <c r="K21" s="26">
        <f t="shared" si="10"/>
        <v>0</v>
      </c>
      <c r="L21" s="26">
        <f t="shared" si="1"/>
        <v>0</v>
      </c>
      <c r="M21" s="26">
        <f t="shared" si="11"/>
        <v>0</v>
      </c>
      <c r="N21" s="26">
        <f t="shared" si="2"/>
        <v>0</v>
      </c>
      <c r="O21" s="20" t="str">
        <f>'group input'!$C$44</f>
        <v>None</v>
      </c>
      <c r="P21" s="26">
        <f t="shared" si="3"/>
        <v>0</v>
      </c>
      <c r="Q21" s="26">
        <f t="shared" si="12"/>
        <v>0</v>
      </c>
      <c r="R21" s="20">
        <f t="shared" ca="1" si="4"/>
        <v>0</v>
      </c>
      <c r="S21" s="20">
        <f t="shared" si="5"/>
        <v>0</v>
      </c>
      <c r="T21" s="20">
        <f t="shared" si="6"/>
        <v>0</v>
      </c>
      <c r="U21" s="20">
        <f t="shared" si="13"/>
        <v>0</v>
      </c>
      <c r="V21" s="20">
        <f t="shared" si="7"/>
        <v>0</v>
      </c>
      <c r="W21" s="27">
        <f>IF(E21&gt;0,(V21*'summary lookup and rates'!$C$5)/1000,0)</f>
        <v>0</v>
      </c>
      <c r="X21" s="27">
        <f>(V21*'summary lookup and rates'!$C$6)/1000</f>
        <v>0</v>
      </c>
      <c r="Y21" s="20">
        <f>IF(AND(E21&gt;0,'group input'!$C$28="Yes"),'summary lookup and rates'!$C$7,0)</f>
        <v>0</v>
      </c>
      <c r="Z21" s="20" t="str">
        <f>'group input'!$C$52</f>
        <v>None</v>
      </c>
      <c r="AA21" s="26">
        <f t="shared" si="16"/>
        <v>0</v>
      </c>
      <c r="AB21" s="27">
        <f>IF(OR(E21=0,Z21="None"),0,INDEX('census age lookup Vol STD'!$B$4:$E$103,MATCH(D21,'census age lookup Vol STD'!$A$4:$A$103,0),MATCH(Z21,'census age lookup Vol STD'!$B$3:$E$3,0))*(AA21/10))</f>
        <v>0</v>
      </c>
      <c r="AC21" s="20" t="str">
        <f>'group input'!$C$59</f>
        <v>None</v>
      </c>
      <c r="AD21" s="26">
        <f t="shared" si="14"/>
        <v>0</v>
      </c>
      <c r="AE21" s="27">
        <f>IF(OR(E21=0,AC21="None"),0,INDEX('census age lookup Vol LTD'!$B$4:$E$103,MATCH(D21,'census age lookup Vol LTD'!$A$4:$A$103,0),MATCH(AC21,'census age lookup Vol LTD'!$B$3:$E$3,0))*(AD21/100))</f>
        <v>0</v>
      </c>
    </row>
    <row r="22" spans="1:31" x14ac:dyDescent="0.3">
      <c r="A22" s="19">
        <f>'group input'!B87</f>
        <v>0</v>
      </c>
      <c r="B22" s="20">
        <f>'group input'!C87</f>
        <v>0</v>
      </c>
      <c r="C22" s="20">
        <f>'group input'!D87</f>
        <v>0</v>
      </c>
      <c r="D22" s="20">
        <f t="shared" ca="1" si="8"/>
        <v>0</v>
      </c>
      <c r="E22" s="20">
        <f t="shared" si="9"/>
        <v>0</v>
      </c>
      <c r="F22" s="20">
        <f t="shared" si="15"/>
        <v>0</v>
      </c>
      <c r="G22" s="20" t="str">
        <f>'group input'!$C$16</f>
        <v>None</v>
      </c>
      <c r="H22" s="347">
        <f t="shared" si="0"/>
        <v>0</v>
      </c>
      <c r="I22" s="20" t="str">
        <f>'group input'!$C$28</f>
        <v>No</v>
      </c>
      <c r="J22" s="20" t="str">
        <f>'group input'!$C$33</f>
        <v>None</v>
      </c>
      <c r="K22" s="26">
        <f t="shared" si="10"/>
        <v>0</v>
      </c>
      <c r="L22" s="26">
        <f t="shared" si="1"/>
        <v>0</v>
      </c>
      <c r="M22" s="26">
        <f t="shared" si="11"/>
        <v>0</v>
      </c>
      <c r="N22" s="26">
        <f t="shared" si="2"/>
        <v>0</v>
      </c>
      <c r="O22" s="20" t="str">
        <f>'group input'!$C$44</f>
        <v>None</v>
      </c>
      <c r="P22" s="26">
        <f t="shared" si="3"/>
        <v>0</v>
      </c>
      <c r="Q22" s="26">
        <f t="shared" si="12"/>
        <v>0</v>
      </c>
      <c r="R22" s="20">
        <f t="shared" ca="1" si="4"/>
        <v>0</v>
      </c>
      <c r="S22" s="20">
        <f t="shared" si="5"/>
        <v>0</v>
      </c>
      <c r="T22" s="20">
        <f t="shared" si="6"/>
        <v>0</v>
      </c>
      <c r="U22" s="20">
        <f t="shared" si="13"/>
        <v>0</v>
      </c>
      <c r="V22" s="20">
        <f t="shared" si="7"/>
        <v>0</v>
      </c>
      <c r="W22" s="27">
        <f>IF(E22&gt;0,(V22*'summary lookup and rates'!$C$5)/1000,0)</f>
        <v>0</v>
      </c>
      <c r="X22" s="27">
        <f>(V22*'summary lookup and rates'!$C$6)/1000</f>
        <v>0</v>
      </c>
      <c r="Y22" s="20">
        <f>IF(AND(E22&gt;0,'group input'!$C$28="Yes"),'summary lookup and rates'!$C$7,0)</f>
        <v>0</v>
      </c>
      <c r="Z22" s="20" t="str">
        <f>'group input'!$C$52</f>
        <v>None</v>
      </c>
      <c r="AA22" s="26">
        <f t="shared" si="16"/>
        <v>0</v>
      </c>
      <c r="AB22" s="27">
        <f>IF(OR(E22=0,Z22="None"),0,INDEX('census age lookup Vol STD'!$B$4:$E$103,MATCH(D22,'census age lookup Vol STD'!$A$4:$A$103,0),MATCH(Z22,'census age lookup Vol STD'!$B$3:$E$3,0))*(AA22/10))</f>
        <v>0</v>
      </c>
      <c r="AC22" s="20" t="str">
        <f>'group input'!$C$59</f>
        <v>None</v>
      </c>
      <c r="AD22" s="26">
        <f t="shared" si="14"/>
        <v>0</v>
      </c>
      <c r="AE22" s="27">
        <f>IF(OR(E22=0,AC22="None"),0,INDEX('census age lookup Vol LTD'!$B$4:$E$103,MATCH(D22,'census age lookup Vol LTD'!$A$4:$A$103,0),MATCH(AC22,'census age lookup Vol LTD'!$B$3:$E$3,0))*(AD22/100))</f>
        <v>0</v>
      </c>
    </row>
    <row r="23" spans="1:31" x14ac:dyDescent="0.3">
      <c r="A23" s="19">
        <f>'group input'!B88</f>
        <v>0</v>
      </c>
      <c r="B23" s="20">
        <f>'group input'!C88</f>
        <v>0</v>
      </c>
      <c r="C23" s="20">
        <f>'group input'!D88</f>
        <v>0</v>
      </c>
      <c r="D23" s="20">
        <f t="shared" ca="1" si="8"/>
        <v>0</v>
      </c>
      <c r="E23" s="20">
        <f t="shared" si="9"/>
        <v>0</v>
      </c>
      <c r="F23" s="20">
        <f t="shared" si="15"/>
        <v>0</v>
      </c>
      <c r="G23" s="20" t="str">
        <f>'group input'!$C$16</f>
        <v>None</v>
      </c>
      <c r="H23" s="347">
        <f t="shared" si="0"/>
        <v>0</v>
      </c>
      <c r="I23" s="20" t="str">
        <f>'group input'!$C$28</f>
        <v>No</v>
      </c>
      <c r="J23" s="20" t="str">
        <f>'group input'!$C$33</f>
        <v>None</v>
      </c>
      <c r="K23" s="26">
        <f t="shared" si="10"/>
        <v>0</v>
      </c>
      <c r="L23" s="26">
        <f t="shared" si="1"/>
        <v>0</v>
      </c>
      <c r="M23" s="26">
        <f t="shared" si="11"/>
        <v>0</v>
      </c>
      <c r="N23" s="26">
        <f t="shared" si="2"/>
        <v>0</v>
      </c>
      <c r="O23" s="20" t="str">
        <f>'group input'!$C$44</f>
        <v>None</v>
      </c>
      <c r="P23" s="26">
        <f t="shared" si="3"/>
        <v>0</v>
      </c>
      <c r="Q23" s="26">
        <f t="shared" si="12"/>
        <v>0</v>
      </c>
      <c r="R23" s="20">
        <f t="shared" ca="1" si="4"/>
        <v>0</v>
      </c>
      <c r="S23" s="20">
        <f t="shared" si="5"/>
        <v>0</v>
      </c>
      <c r="T23" s="20">
        <f t="shared" si="6"/>
        <v>0</v>
      </c>
      <c r="U23" s="20">
        <f t="shared" si="13"/>
        <v>0</v>
      </c>
      <c r="V23" s="20">
        <f t="shared" si="7"/>
        <v>0</v>
      </c>
      <c r="W23" s="27">
        <f>IF(E23&gt;0,(V23*'summary lookup and rates'!$C$5)/1000,0)</f>
        <v>0</v>
      </c>
      <c r="X23" s="27">
        <f>(V23*'summary lookup and rates'!$C$6)/1000</f>
        <v>0</v>
      </c>
      <c r="Y23" s="20">
        <f>IF(AND(E23&gt;0,'group input'!$C$28="Yes"),'summary lookup and rates'!$C$7,0)</f>
        <v>0</v>
      </c>
      <c r="Z23" s="20" t="str">
        <f>'group input'!$C$52</f>
        <v>None</v>
      </c>
      <c r="AA23" s="26">
        <f t="shared" si="16"/>
        <v>0</v>
      </c>
      <c r="AB23" s="27">
        <f>IF(OR(E23=0,Z23="None"),0,INDEX('census age lookup Vol STD'!$B$4:$E$103,MATCH(D23,'census age lookup Vol STD'!$A$4:$A$103,0),MATCH(Z23,'census age lookup Vol STD'!$B$3:$E$3,0))*(AA23/10))</f>
        <v>0</v>
      </c>
      <c r="AC23" s="20" t="str">
        <f>'group input'!$C$59</f>
        <v>None</v>
      </c>
      <c r="AD23" s="26">
        <f t="shared" si="14"/>
        <v>0</v>
      </c>
      <c r="AE23" s="27">
        <f>IF(OR(E23=0,AC23="None"),0,INDEX('census age lookup Vol LTD'!$B$4:$E$103,MATCH(D23,'census age lookup Vol LTD'!$A$4:$A$103,0),MATCH(AC23,'census age lookup Vol LTD'!$B$3:$E$3,0))*(AD23/100))</f>
        <v>0</v>
      </c>
    </row>
    <row r="24" spans="1:31" x14ac:dyDescent="0.3">
      <c r="A24" s="19">
        <f>'group input'!B89</f>
        <v>0</v>
      </c>
      <c r="B24" s="20">
        <f>'group input'!C89</f>
        <v>0</v>
      </c>
      <c r="C24" s="20">
        <f>'group input'!D89</f>
        <v>0</v>
      </c>
      <c r="D24" s="20">
        <f t="shared" ca="1" si="8"/>
        <v>0</v>
      </c>
      <c r="E24" s="20">
        <f t="shared" si="9"/>
        <v>0</v>
      </c>
      <c r="F24" s="20">
        <f t="shared" si="15"/>
        <v>0</v>
      </c>
      <c r="G24" s="20" t="str">
        <f>'group input'!$C$16</f>
        <v>None</v>
      </c>
      <c r="H24" s="347">
        <f t="shared" si="0"/>
        <v>0</v>
      </c>
      <c r="I24" s="20" t="str">
        <f>'group input'!$C$28</f>
        <v>No</v>
      </c>
      <c r="J24" s="20" t="str">
        <f>'group input'!$C$33</f>
        <v>None</v>
      </c>
      <c r="K24" s="26">
        <f t="shared" si="10"/>
        <v>0</v>
      </c>
      <c r="L24" s="26">
        <f t="shared" si="1"/>
        <v>0</v>
      </c>
      <c r="M24" s="26">
        <f t="shared" si="11"/>
        <v>0</v>
      </c>
      <c r="N24" s="26">
        <f t="shared" si="2"/>
        <v>0</v>
      </c>
      <c r="O24" s="20" t="str">
        <f>'group input'!$C$44</f>
        <v>None</v>
      </c>
      <c r="P24" s="26">
        <f t="shared" si="3"/>
        <v>0</v>
      </c>
      <c r="Q24" s="26">
        <f t="shared" si="12"/>
        <v>0</v>
      </c>
      <c r="R24" s="20">
        <f t="shared" ca="1" si="4"/>
        <v>0</v>
      </c>
      <c r="S24" s="20">
        <f t="shared" si="5"/>
        <v>0</v>
      </c>
      <c r="T24" s="20">
        <f t="shared" si="6"/>
        <v>0</v>
      </c>
      <c r="U24" s="20">
        <f t="shared" si="13"/>
        <v>0</v>
      </c>
      <c r="V24" s="20">
        <f t="shared" si="7"/>
        <v>0</v>
      </c>
      <c r="W24" s="27">
        <f>IF(E24&gt;0,(V24*'summary lookup and rates'!$C$5)/1000,0)</f>
        <v>0</v>
      </c>
      <c r="X24" s="27">
        <f>(V24*'summary lookup and rates'!$C$6)/1000</f>
        <v>0</v>
      </c>
      <c r="Y24" s="20">
        <f>IF(AND(E24&gt;0,'group input'!$C$28="Yes"),'summary lookup and rates'!$C$7,0)</f>
        <v>0</v>
      </c>
      <c r="Z24" s="20" t="str">
        <f>'group input'!$C$52</f>
        <v>None</v>
      </c>
      <c r="AA24" s="26">
        <f t="shared" si="16"/>
        <v>0</v>
      </c>
      <c r="AB24" s="27">
        <f>IF(OR(E24=0,Z24="None"),0,INDEX('census age lookup Vol STD'!$B$4:$E$103,MATCH(D24,'census age lookup Vol STD'!$A$4:$A$103,0),MATCH(Z24,'census age lookup Vol STD'!$B$3:$E$3,0))*(AA24/10))</f>
        <v>0</v>
      </c>
      <c r="AC24" s="20" t="str">
        <f>'group input'!$C$59</f>
        <v>None</v>
      </c>
      <c r="AD24" s="26">
        <f t="shared" si="14"/>
        <v>0</v>
      </c>
      <c r="AE24" s="27">
        <f>IF(OR(E24=0,AC24="None"),0,INDEX('census age lookup Vol LTD'!$B$4:$E$103,MATCH(D24,'census age lookup Vol LTD'!$A$4:$A$103,0),MATCH(AC24,'census age lookup Vol LTD'!$B$3:$E$3,0))*(AD24/100))</f>
        <v>0</v>
      </c>
    </row>
    <row r="25" spans="1:31" x14ac:dyDescent="0.3">
      <c r="A25" s="19">
        <f>'group input'!B90</f>
        <v>0</v>
      </c>
      <c r="B25" s="20">
        <f>'group input'!C90</f>
        <v>0</v>
      </c>
      <c r="C25" s="20">
        <f>'group input'!D90</f>
        <v>0</v>
      </c>
      <c r="D25" s="20">
        <f t="shared" ca="1" si="8"/>
        <v>0</v>
      </c>
      <c r="E25" s="20">
        <f t="shared" si="9"/>
        <v>0</v>
      </c>
      <c r="F25" s="20">
        <f t="shared" si="15"/>
        <v>0</v>
      </c>
      <c r="G25" s="20" t="str">
        <f>'group input'!$C$16</f>
        <v>None</v>
      </c>
      <c r="H25" s="347">
        <f t="shared" si="0"/>
        <v>0</v>
      </c>
      <c r="I25" s="20" t="str">
        <f>'group input'!$C$28</f>
        <v>No</v>
      </c>
      <c r="J25" s="20" t="str">
        <f>'group input'!$C$33</f>
        <v>None</v>
      </c>
      <c r="K25" s="26">
        <f t="shared" si="10"/>
        <v>0</v>
      </c>
      <c r="L25" s="26">
        <f t="shared" si="1"/>
        <v>0</v>
      </c>
      <c r="M25" s="26">
        <f t="shared" si="11"/>
        <v>0</v>
      </c>
      <c r="N25" s="26">
        <f t="shared" si="2"/>
        <v>0</v>
      </c>
      <c r="O25" s="20" t="str">
        <f>'group input'!$C$44</f>
        <v>None</v>
      </c>
      <c r="P25" s="26">
        <f t="shared" si="3"/>
        <v>0</v>
      </c>
      <c r="Q25" s="26">
        <f t="shared" si="12"/>
        <v>0</v>
      </c>
      <c r="R25" s="20">
        <f t="shared" ca="1" si="4"/>
        <v>0</v>
      </c>
      <c r="S25" s="20">
        <f t="shared" si="5"/>
        <v>0</v>
      </c>
      <c r="T25" s="20">
        <f t="shared" si="6"/>
        <v>0</v>
      </c>
      <c r="U25" s="20">
        <f t="shared" si="13"/>
        <v>0</v>
      </c>
      <c r="V25" s="20">
        <f t="shared" si="7"/>
        <v>0</v>
      </c>
      <c r="W25" s="27">
        <f>IF(E25&gt;0,(V25*'summary lookup and rates'!$C$5)/1000,0)</f>
        <v>0</v>
      </c>
      <c r="X25" s="27">
        <f>(V25*'summary lookup and rates'!$C$6)/1000</f>
        <v>0</v>
      </c>
      <c r="Y25" s="20">
        <f>IF(AND(E25&gt;0,'group input'!$C$28="Yes"),'summary lookup and rates'!$C$7,0)</f>
        <v>0</v>
      </c>
      <c r="Z25" s="20" t="str">
        <f>'group input'!$C$52</f>
        <v>None</v>
      </c>
      <c r="AA25" s="26">
        <f t="shared" si="16"/>
        <v>0</v>
      </c>
      <c r="AB25" s="27">
        <f>IF(OR(E25=0,Z25="None"),0,INDEX('census age lookup Vol STD'!$B$4:$E$103,MATCH(D25,'census age lookup Vol STD'!$A$4:$A$103,0),MATCH(Z25,'census age lookup Vol STD'!$B$3:$E$3,0))*(AA25/10))</f>
        <v>0</v>
      </c>
      <c r="AC25" s="20" t="str">
        <f>'group input'!$C$59</f>
        <v>None</v>
      </c>
      <c r="AD25" s="26">
        <f t="shared" si="14"/>
        <v>0</v>
      </c>
      <c r="AE25" s="27">
        <f>IF(OR(E25=0,AC25="None"),0,INDEX('census age lookup Vol LTD'!$B$4:$E$103,MATCH(D25,'census age lookup Vol LTD'!$A$4:$A$103,0),MATCH(AC25,'census age lookup Vol LTD'!$B$3:$E$3,0))*(AD25/100))</f>
        <v>0</v>
      </c>
    </row>
    <row r="26" spans="1:31" x14ac:dyDescent="0.3">
      <c r="A26" s="19">
        <f>'group input'!B91</f>
        <v>0</v>
      </c>
      <c r="B26" s="20">
        <f>'group input'!C91</f>
        <v>0</v>
      </c>
      <c r="C26" s="20">
        <f>'group input'!D91</f>
        <v>0</v>
      </c>
      <c r="D26" s="20">
        <f t="shared" ca="1" si="8"/>
        <v>0</v>
      </c>
      <c r="E26" s="20">
        <f t="shared" si="9"/>
        <v>0</v>
      </c>
      <c r="F26" s="20">
        <f t="shared" si="15"/>
        <v>0</v>
      </c>
      <c r="G26" s="20" t="str">
        <f>'group input'!$C$16</f>
        <v>None</v>
      </c>
      <c r="H26" s="347">
        <f t="shared" si="0"/>
        <v>0</v>
      </c>
      <c r="I26" s="20" t="str">
        <f>'group input'!$C$28</f>
        <v>No</v>
      </c>
      <c r="J26" s="20" t="str">
        <f>'group input'!$C$33</f>
        <v>None</v>
      </c>
      <c r="K26" s="26">
        <f t="shared" si="10"/>
        <v>0</v>
      </c>
      <c r="L26" s="26">
        <f t="shared" si="1"/>
        <v>0</v>
      </c>
      <c r="M26" s="26">
        <f t="shared" si="11"/>
        <v>0</v>
      </c>
      <c r="N26" s="26">
        <f t="shared" si="2"/>
        <v>0</v>
      </c>
      <c r="O26" s="20" t="str">
        <f>'group input'!$C$44</f>
        <v>None</v>
      </c>
      <c r="P26" s="26">
        <f t="shared" si="3"/>
        <v>0</v>
      </c>
      <c r="Q26" s="26">
        <f t="shared" si="12"/>
        <v>0</v>
      </c>
      <c r="R26" s="20">
        <f t="shared" ca="1" si="4"/>
        <v>0</v>
      </c>
      <c r="S26" s="20">
        <f t="shared" si="5"/>
        <v>0</v>
      </c>
      <c r="T26" s="20">
        <f t="shared" si="6"/>
        <v>0</v>
      </c>
      <c r="U26" s="20">
        <f t="shared" si="13"/>
        <v>0</v>
      </c>
      <c r="V26" s="20">
        <f t="shared" si="7"/>
        <v>0</v>
      </c>
      <c r="W26" s="27">
        <f>IF(E26&gt;0,(V26*'summary lookup and rates'!$C$5)/1000,0)</f>
        <v>0</v>
      </c>
      <c r="X26" s="27">
        <f>(V26*'summary lookup and rates'!$C$6)/1000</f>
        <v>0</v>
      </c>
      <c r="Y26" s="20">
        <f>IF(AND(E26&gt;0,'group input'!$C$28="Yes"),'summary lookup and rates'!$C$7,0)</f>
        <v>0</v>
      </c>
      <c r="Z26" s="20" t="str">
        <f>'group input'!$C$52</f>
        <v>None</v>
      </c>
      <c r="AA26" s="26">
        <f t="shared" si="16"/>
        <v>0</v>
      </c>
      <c r="AB26" s="27">
        <f>IF(OR(E26=0,Z26="None"),0,INDEX('census age lookup Vol STD'!$B$4:$E$103,MATCH(D26,'census age lookup Vol STD'!$A$4:$A$103,0),MATCH(Z26,'census age lookup Vol STD'!$B$3:$E$3,0))*(AA26/10))</f>
        <v>0</v>
      </c>
      <c r="AC26" s="20" t="str">
        <f>'group input'!$C$59</f>
        <v>None</v>
      </c>
      <c r="AD26" s="26">
        <f t="shared" si="14"/>
        <v>0</v>
      </c>
      <c r="AE26" s="27">
        <f>IF(OR(E26=0,AC26="None"),0,INDEX('census age lookup Vol LTD'!$B$4:$E$103,MATCH(D26,'census age lookup Vol LTD'!$A$4:$A$103,0),MATCH(AC26,'census age lookup Vol LTD'!$B$3:$E$3,0))*(AD26/100))</f>
        <v>0</v>
      </c>
    </row>
    <row r="27" spans="1:31" x14ac:dyDescent="0.3">
      <c r="A27" s="19">
        <f>'group input'!B92</f>
        <v>0</v>
      </c>
      <c r="B27" s="20">
        <f>'group input'!C92</f>
        <v>0</v>
      </c>
      <c r="C27" s="20">
        <f>'group input'!D92</f>
        <v>0</v>
      </c>
      <c r="D27" s="20">
        <f t="shared" ca="1" si="8"/>
        <v>0</v>
      </c>
      <c r="E27" s="20">
        <f t="shared" si="9"/>
        <v>0</v>
      </c>
      <c r="F27" s="20">
        <f t="shared" si="15"/>
        <v>0</v>
      </c>
      <c r="G27" s="20" t="str">
        <f>'group input'!$C$16</f>
        <v>None</v>
      </c>
      <c r="H27" s="347">
        <f t="shared" si="0"/>
        <v>0</v>
      </c>
      <c r="I27" s="20" t="str">
        <f>'group input'!$C$28</f>
        <v>No</v>
      </c>
      <c r="J27" s="20" t="str">
        <f>'group input'!$C$33</f>
        <v>None</v>
      </c>
      <c r="K27" s="26">
        <f t="shared" si="10"/>
        <v>0</v>
      </c>
      <c r="L27" s="26">
        <f t="shared" si="1"/>
        <v>0</v>
      </c>
      <c r="M27" s="26">
        <f t="shared" si="11"/>
        <v>0</v>
      </c>
      <c r="N27" s="26">
        <f t="shared" si="2"/>
        <v>0</v>
      </c>
      <c r="O27" s="20" t="str">
        <f>'group input'!$C$44</f>
        <v>None</v>
      </c>
      <c r="P27" s="26">
        <f t="shared" si="3"/>
        <v>0</v>
      </c>
      <c r="Q27" s="26">
        <f t="shared" si="12"/>
        <v>0</v>
      </c>
      <c r="R27" s="20">
        <f t="shared" ca="1" si="4"/>
        <v>0</v>
      </c>
      <c r="S27" s="20">
        <f t="shared" si="5"/>
        <v>0</v>
      </c>
      <c r="T27" s="20">
        <f t="shared" si="6"/>
        <v>0</v>
      </c>
      <c r="U27" s="20">
        <f t="shared" si="13"/>
        <v>0</v>
      </c>
      <c r="V27" s="20">
        <f t="shared" si="7"/>
        <v>0</v>
      </c>
      <c r="W27" s="27">
        <f>IF(E27&gt;0,(V27*'summary lookup and rates'!$C$5)/1000,0)</f>
        <v>0</v>
      </c>
      <c r="X27" s="27">
        <f>(V27*'summary lookup and rates'!$C$6)/1000</f>
        <v>0</v>
      </c>
      <c r="Y27" s="20">
        <f>IF(AND(E27&gt;0,'group input'!$C$28="Yes"),'summary lookup and rates'!$C$7,0)</f>
        <v>0</v>
      </c>
      <c r="Z27" s="20" t="str">
        <f>'group input'!$C$52</f>
        <v>None</v>
      </c>
      <c r="AA27" s="26">
        <f t="shared" si="16"/>
        <v>0</v>
      </c>
      <c r="AB27" s="27">
        <f>IF(OR(E27=0,Z27="None"),0,INDEX('census age lookup Vol STD'!$B$4:$E$103,MATCH(D27,'census age lookup Vol STD'!$A$4:$A$103,0),MATCH(Z27,'census age lookup Vol STD'!$B$3:$E$3,0))*(AA27/10))</f>
        <v>0</v>
      </c>
      <c r="AC27" s="20" t="str">
        <f>'group input'!$C$59</f>
        <v>None</v>
      </c>
      <c r="AD27" s="26">
        <f t="shared" si="14"/>
        <v>0</v>
      </c>
      <c r="AE27" s="27">
        <f>IF(OR(E27=0,AC27="None"),0,INDEX('census age lookup Vol LTD'!$B$4:$E$103,MATCH(D27,'census age lookup Vol LTD'!$A$4:$A$103,0),MATCH(AC27,'census age lookup Vol LTD'!$B$3:$E$3,0))*(AD27/100))</f>
        <v>0</v>
      </c>
    </row>
    <row r="28" spans="1:31" s="10" customFormat="1" x14ac:dyDescent="0.3">
      <c r="A28" s="28">
        <f>'group input'!B93</f>
        <v>0</v>
      </c>
      <c r="B28" s="29">
        <f>'group input'!C93</f>
        <v>0</v>
      </c>
      <c r="C28" s="29">
        <f>'group input'!D93</f>
        <v>0</v>
      </c>
      <c r="D28" s="29">
        <f t="shared" ca="1" si="8"/>
        <v>0</v>
      </c>
      <c r="E28" s="29">
        <f t="shared" si="9"/>
        <v>0</v>
      </c>
      <c r="F28" s="29">
        <f t="shared" si="15"/>
        <v>0</v>
      </c>
      <c r="G28" s="29" t="str">
        <f>'group input'!$C$16</f>
        <v>None</v>
      </c>
      <c r="H28" s="348">
        <f t="shared" si="0"/>
        <v>0</v>
      </c>
      <c r="I28" s="29" t="str">
        <f>'group input'!$C$28</f>
        <v>No</v>
      </c>
      <c r="J28" s="29" t="str">
        <f>'group input'!$C$33</f>
        <v>None</v>
      </c>
      <c r="K28" s="26">
        <f t="shared" si="10"/>
        <v>0</v>
      </c>
      <c r="L28" s="26">
        <f t="shared" si="1"/>
        <v>0</v>
      </c>
      <c r="M28" s="26">
        <f t="shared" si="11"/>
        <v>0</v>
      </c>
      <c r="N28" s="26">
        <f t="shared" si="2"/>
        <v>0</v>
      </c>
      <c r="O28" s="29" t="str">
        <f>'group input'!$C$44</f>
        <v>None</v>
      </c>
      <c r="P28" s="30">
        <f t="shared" si="3"/>
        <v>0</v>
      </c>
      <c r="Q28" s="30">
        <f t="shared" si="12"/>
        <v>0</v>
      </c>
      <c r="R28" s="29">
        <f t="shared" ca="1" si="4"/>
        <v>0</v>
      </c>
      <c r="S28" s="29">
        <f t="shared" si="5"/>
        <v>0</v>
      </c>
      <c r="T28" s="20">
        <f t="shared" si="6"/>
        <v>0</v>
      </c>
      <c r="U28" s="29">
        <f t="shared" si="13"/>
        <v>0</v>
      </c>
      <c r="V28" s="29">
        <f t="shared" si="7"/>
        <v>0</v>
      </c>
      <c r="W28" s="31">
        <f>IF(E28&gt;0,(V28*'summary lookup and rates'!$C$5)/1000,0)</f>
        <v>0</v>
      </c>
      <c r="X28" s="31">
        <f>(V28*'summary lookup and rates'!$C$6)/1000</f>
        <v>0</v>
      </c>
      <c r="Y28" s="29">
        <f>IF(AND(E28&gt;0,'group input'!$C$28="Yes"),'summary lookup and rates'!$C$7,0)</f>
        <v>0</v>
      </c>
      <c r="Z28" s="20" t="str">
        <f>'group input'!$C$52</f>
        <v>None</v>
      </c>
      <c r="AA28" s="26">
        <f t="shared" si="16"/>
        <v>0</v>
      </c>
      <c r="AB28" s="27">
        <f>IF(OR(E28=0,Z28="None"),0,INDEX('census age lookup Vol STD'!$B$4:$E$103,MATCH(D28,'census age lookup Vol STD'!$A$4:$A$103,0),MATCH(Z28,'census age lookup Vol STD'!$B$3:$E$3,0))*(AA28/10))</f>
        <v>0</v>
      </c>
      <c r="AC28" s="20" t="str">
        <f>'group input'!$C$59</f>
        <v>None</v>
      </c>
      <c r="AD28" s="26">
        <f t="shared" si="14"/>
        <v>0</v>
      </c>
      <c r="AE28" s="27">
        <f>IF(OR(E28=0,AC28="None"),0,INDEX('census age lookup Vol LTD'!$B$4:$E$103,MATCH(D28,'census age lookup Vol LTD'!$A$4:$A$103,0),MATCH(AC28,'census age lookup Vol LTD'!$B$3:$E$3,0))*(AD28/100))</f>
        <v>0</v>
      </c>
    </row>
    <row r="29" spans="1:31" x14ac:dyDescent="0.3">
      <c r="A29" s="19">
        <f>'group input'!B94</f>
        <v>0</v>
      </c>
      <c r="B29" s="20">
        <f>'group input'!C94</f>
        <v>0</v>
      </c>
      <c r="C29" s="20">
        <f>'group input'!D94</f>
        <v>0</v>
      </c>
      <c r="D29" s="20">
        <f t="shared" ca="1" si="8"/>
        <v>0</v>
      </c>
      <c r="E29" s="20">
        <f t="shared" si="9"/>
        <v>0</v>
      </c>
      <c r="F29" s="20">
        <f t="shared" si="15"/>
        <v>0</v>
      </c>
      <c r="G29" s="20" t="str">
        <f>'group input'!$C$16</f>
        <v>None</v>
      </c>
      <c r="H29" s="347">
        <f t="shared" si="0"/>
        <v>0</v>
      </c>
      <c r="I29" s="20" t="str">
        <f>'group input'!$C$28</f>
        <v>No</v>
      </c>
      <c r="J29" s="20" t="str">
        <f>'group input'!$C$33</f>
        <v>None</v>
      </c>
      <c r="K29" s="26">
        <f t="shared" si="10"/>
        <v>0</v>
      </c>
      <c r="L29" s="26">
        <f t="shared" si="1"/>
        <v>0</v>
      </c>
      <c r="M29" s="26">
        <f t="shared" si="11"/>
        <v>0</v>
      </c>
      <c r="N29" s="26">
        <f t="shared" si="2"/>
        <v>0</v>
      </c>
      <c r="O29" s="20" t="str">
        <f>'group input'!$C$44</f>
        <v>None</v>
      </c>
      <c r="P29" s="26">
        <f t="shared" si="3"/>
        <v>0</v>
      </c>
      <c r="Q29" s="26">
        <f t="shared" si="12"/>
        <v>0</v>
      </c>
      <c r="R29" s="20">
        <f t="shared" ca="1" si="4"/>
        <v>0</v>
      </c>
      <c r="S29" s="20">
        <f t="shared" si="5"/>
        <v>0</v>
      </c>
      <c r="T29" s="20">
        <f t="shared" si="6"/>
        <v>0</v>
      </c>
      <c r="U29" s="20">
        <f t="shared" si="13"/>
        <v>0</v>
      </c>
      <c r="V29" s="20">
        <f t="shared" si="7"/>
        <v>0</v>
      </c>
      <c r="W29" s="27">
        <f>IF(E29&gt;0,(V29*'summary lookup and rates'!$C$5)/1000,0)</f>
        <v>0</v>
      </c>
      <c r="X29" s="27">
        <f>(V29*'summary lookup and rates'!$C$6)/1000</f>
        <v>0</v>
      </c>
      <c r="Y29" s="20">
        <f>IF(AND(E29&gt;0,'group input'!$C$28="Yes"),'summary lookup and rates'!$C$7,0)</f>
        <v>0</v>
      </c>
      <c r="Z29" s="20" t="str">
        <f>'group input'!$C$52</f>
        <v>None</v>
      </c>
      <c r="AA29" s="26">
        <f t="shared" si="16"/>
        <v>0</v>
      </c>
      <c r="AB29" s="27">
        <f>IF(OR(E29=0,Z29="None"),0,INDEX('census age lookup Vol STD'!$B$4:$E$103,MATCH(D29,'census age lookup Vol STD'!$A$4:$A$103,0),MATCH(Z29,'census age lookup Vol STD'!$B$3:$E$3,0))*(AA29/10))</f>
        <v>0</v>
      </c>
      <c r="AC29" s="20" t="str">
        <f>'group input'!$C$59</f>
        <v>None</v>
      </c>
      <c r="AD29" s="26">
        <f t="shared" si="14"/>
        <v>0</v>
      </c>
      <c r="AE29" s="27">
        <f>IF(OR(E29=0,AC29="None"),0,INDEX('census age lookup Vol LTD'!$B$4:$E$103,MATCH(D29,'census age lookup Vol LTD'!$A$4:$A$103,0),MATCH(AC29,'census age lookup Vol LTD'!$B$3:$E$3,0))*(AD29/100))</f>
        <v>0</v>
      </c>
    </row>
    <row r="30" spans="1:31" x14ac:dyDescent="0.3">
      <c r="A30" s="19">
        <f>'group input'!B95</f>
        <v>0</v>
      </c>
      <c r="B30" s="20">
        <f>'group input'!C95</f>
        <v>0</v>
      </c>
      <c r="C30" s="20">
        <f>'group input'!D95</f>
        <v>0</v>
      </c>
      <c r="D30" s="20">
        <f t="shared" ca="1" si="8"/>
        <v>0</v>
      </c>
      <c r="E30" s="20">
        <f t="shared" si="9"/>
        <v>0</v>
      </c>
      <c r="F30" s="20">
        <f t="shared" si="15"/>
        <v>0</v>
      </c>
      <c r="G30" s="20" t="str">
        <f>'group input'!$C$16</f>
        <v>None</v>
      </c>
      <c r="H30" s="347">
        <f t="shared" si="0"/>
        <v>0</v>
      </c>
      <c r="I30" s="20" t="str">
        <f>'group input'!$C$28</f>
        <v>No</v>
      </c>
      <c r="J30" s="20" t="str">
        <f>'group input'!$C$33</f>
        <v>None</v>
      </c>
      <c r="K30" s="26">
        <f t="shared" si="10"/>
        <v>0</v>
      </c>
      <c r="L30" s="26">
        <f t="shared" si="1"/>
        <v>0</v>
      </c>
      <c r="M30" s="26">
        <f t="shared" si="11"/>
        <v>0</v>
      </c>
      <c r="N30" s="26">
        <f t="shared" si="2"/>
        <v>0</v>
      </c>
      <c r="O30" s="20" t="str">
        <f>'group input'!$C$44</f>
        <v>None</v>
      </c>
      <c r="P30" s="26">
        <f t="shared" si="3"/>
        <v>0</v>
      </c>
      <c r="Q30" s="26">
        <f t="shared" si="12"/>
        <v>0</v>
      </c>
      <c r="R30" s="20">
        <f t="shared" ca="1" si="4"/>
        <v>0</v>
      </c>
      <c r="S30" s="20">
        <f t="shared" si="5"/>
        <v>0</v>
      </c>
      <c r="T30" s="20">
        <f t="shared" si="6"/>
        <v>0</v>
      </c>
      <c r="U30" s="20">
        <f t="shared" si="13"/>
        <v>0</v>
      </c>
      <c r="V30" s="20">
        <f t="shared" si="7"/>
        <v>0</v>
      </c>
      <c r="W30" s="27">
        <f>IF(E30&gt;0,(V30*'summary lookup and rates'!$C$5)/1000,0)</f>
        <v>0</v>
      </c>
      <c r="X30" s="27">
        <f>(V30*'summary lookup and rates'!$C$6)/1000</f>
        <v>0</v>
      </c>
      <c r="Y30" s="20">
        <f>IF(AND(E30&gt;0,'group input'!$C$28="Yes"),'summary lookup and rates'!$C$7,0)</f>
        <v>0</v>
      </c>
      <c r="Z30" s="20" t="str">
        <f>'group input'!$C$52</f>
        <v>None</v>
      </c>
      <c r="AA30" s="26">
        <f t="shared" si="16"/>
        <v>0</v>
      </c>
      <c r="AB30" s="27">
        <f>IF(OR(E30=0,Z30="None"),0,INDEX('census age lookup Vol STD'!$B$4:$E$103,MATCH(D30,'census age lookup Vol STD'!$A$4:$A$103,0),MATCH(Z30,'census age lookup Vol STD'!$B$3:$E$3,0))*(AA30/10))</f>
        <v>0</v>
      </c>
      <c r="AC30" s="20" t="str">
        <f>'group input'!$C$59</f>
        <v>None</v>
      </c>
      <c r="AD30" s="26">
        <f t="shared" si="14"/>
        <v>0</v>
      </c>
      <c r="AE30" s="27">
        <f>IF(OR(E30=0,AC30="None"),0,INDEX('census age lookup Vol LTD'!$B$4:$E$103,MATCH(D30,'census age lookup Vol LTD'!$A$4:$A$103,0),MATCH(AC30,'census age lookup Vol LTD'!$B$3:$E$3,0))*(AD30/100))</f>
        <v>0</v>
      </c>
    </row>
    <row r="31" spans="1:31" x14ac:dyDescent="0.3">
      <c r="A31" s="19">
        <f>'group input'!B96</f>
        <v>0</v>
      </c>
      <c r="B31" s="20">
        <f>'group input'!C96</f>
        <v>0</v>
      </c>
      <c r="C31" s="20">
        <f>'group input'!D96</f>
        <v>0</v>
      </c>
      <c r="D31" s="20">
        <f t="shared" ca="1" si="8"/>
        <v>0</v>
      </c>
      <c r="E31" s="20">
        <f t="shared" si="9"/>
        <v>0</v>
      </c>
      <c r="F31" s="20">
        <f t="shared" si="15"/>
        <v>0</v>
      </c>
      <c r="G31" s="20" t="str">
        <f>'group input'!$C$16</f>
        <v>None</v>
      </c>
      <c r="H31" s="347">
        <f t="shared" si="0"/>
        <v>0</v>
      </c>
      <c r="I31" s="20" t="str">
        <f>'group input'!$C$28</f>
        <v>No</v>
      </c>
      <c r="J31" s="20" t="str">
        <f>'group input'!$C$33</f>
        <v>None</v>
      </c>
      <c r="K31" s="26">
        <f t="shared" si="10"/>
        <v>0</v>
      </c>
      <c r="L31" s="26">
        <f t="shared" si="1"/>
        <v>0</v>
      </c>
      <c r="M31" s="26">
        <f t="shared" si="11"/>
        <v>0</v>
      </c>
      <c r="N31" s="26">
        <f t="shared" si="2"/>
        <v>0</v>
      </c>
      <c r="O31" s="20" t="str">
        <f>'group input'!$C$44</f>
        <v>None</v>
      </c>
      <c r="P31" s="26">
        <f t="shared" si="3"/>
        <v>0</v>
      </c>
      <c r="Q31" s="26">
        <f t="shared" si="12"/>
        <v>0</v>
      </c>
      <c r="R31" s="20">
        <f t="shared" ca="1" si="4"/>
        <v>0</v>
      </c>
      <c r="S31" s="20">
        <f t="shared" si="5"/>
        <v>0</v>
      </c>
      <c r="T31" s="20">
        <f t="shared" si="6"/>
        <v>0</v>
      </c>
      <c r="U31" s="20">
        <f t="shared" si="13"/>
        <v>0</v>
      </c>
      <c r="V31" s="20">
        <f t="shared" si="7"/>
        <v>0</v>
      </c>
      <c r="W31" s="27">
        <f>IF(E31&gt;0,(V31*'summary lookup and rates'!$C$5)/1000,0)</f>
        <v>0</v>
      </c>
      <c r="X31" s="27">
        <f>(V31*'summary lookup and rates'!$C$6)/1000</f>
        <v>0</v>
      </c>
      <c r="Y31" s="20">
        <f>IF(AND(E31&gt;0,'group input'!$C$28="Yes"),'summary lookup and rates'!$C$7,0)</f>
        <v>0</v>
      </c>
      <c r="Z31" s="20" t="str">
        <f>'group input'!$C$52</f>
        <v>None</v>
      </c>
      <c r="AA31" s="26">
        <f t="shared" si="16"/>
        <v>0</v>
      </c>
      <c r="AB31" s="27">
        <f>IF(OR(E31=0,Z31="None"),0,INDEX('census age lookup Vol STD'!$B$4:$E$103,MATCH(D31,'census age lookup Vol STD'!$A$4:$A$103,0),MATCH(Z31,'census age lookup Vol STD'!$B$3:$E$3,0))*(AA31/10))</f>
        <v>0</v>
      </c>
      <c r="AC31" s="20" t="str">
        <f>'group input'!$C$59</f>
        <v>None</v>
      </c>
      <c r="AD31" s="26">
        <f t="shared" si="14"/>
        <v>0</v>
      </c>
      <c r="AE31" s="27">
        <f>IF(OR(E31=0,AC31="None"),0,INDEX('census age lookup Vol LTD'!$B$4:$E$103,MATCH(D31,'census age lookup Vol LTD'!$A$4:$A$103,0),MATCH(AC31,'census age lookup Vol LTD'!$B$3:$E$3,0))*(AD31/100))</f>
        <v>0</v>
      </c>
    </row>
    <row r="32" spans="1:31" x14ac:dyDescent="0.3">
      <c r="A32" s="19">
        <f>'group input'!B97</f>
        <v>0</v>
      </c>
      <c r="B32" s="20">
        <f>'group input'!C97</f>
        <v>0</v>
      </c>
      <c r="C32" s="20">
        <f>'group input'!D97</f>
        <v>0</v>
      </c>
      <c r="D32" s="20">
        <f t="shared" ca="1" si="8"/>
        <v>0</v>
      </c>
      <c r="E32" s="20">
        <f t="shared" si="9"/>
        <v>0</v>
      </c>
      <c r="F32" s="20">
        <f t="shared" si="15"/>
        <v>0</v>
      </c>
      <c r="G32" s="20" t="str">
        <f>'group input'!$C$16</f>
        <v>None</v>
      </c>
      <c r="H32" s="347">
        <f t="shared" si="0"/>
        <v>0</v>
      </c>
      <c r="I32" s="20" t="str">
        <f>'group input'!$C$28</f>
        <v>No</v>
      </c>
      <c r="J32" s="20" t="str">
        <f>'group input'!$C$33</f>
        <v>None</v>
      </c>
      <c r="K32" s="26">
        <f t="shared" si="10"/>
        <v>0</v>
      </c>
      <c r="L32" s="26">
        <f t="shared" si="1"/>
        <v>0</v>
      </c>
      <c r="M32" s="26">
        <f t="shared" si="11"/>
        <v>0</v>
      </c>
      <c r="N32" s="26">
        <f t="shared" si="2"/>
        <v>0</v>
      </c>
      <c r="O32" s="20" t="str">
        <f>'group input'!$C$44</f>
        <v>None</v>
      </c>
      <c r="P32" s="26">
        <f t="shared" si="3"/>
        <v>0</v>
      </c>
      <c r="Q32" s="26">
        <f t="shared" si="12"/>
        <v>0</v>
      </c>
      <c r="R32" s="20">
        <f t="shared" ca="1" si="4"/>
        <v>0</v>
      </c>
      <c r="S32" s="20">
        <f t="shared" si="5"/>
        <v>0</v>
      </c>
      <c r="T32" s="20">
        <f t="shared" si="6"/>
        <v>0</v>
      </c>
      <c r="U32" s="20">
        <f t="shared" si="13"/>
        <v>0</v>
      </c>
      <c r="V32" s="20">
        <f t="shared" si="7"/>
        <v>0</v>
      </c>
      <c r="W32" s="27">
        <f>IF(E32&gt;0,(V32*'summary lookup and rates'!$C$5)/1000,0)</f>
        <v>0</v>
      </c>
      <c r="X32" s="27">
        <f>(V32*'summary lookup and rates'!$C$6)/1000</f>
        <v>0</v>
      </c>
      <c r="Y32" s="20">
        <f>IF(AND(E32&gt;0,'group input'!$C$28="Yes"),'summary lookup and rates'!$C$7,0)</f>
        <v>0</v>
      </c>
      <c r="Z32" s="20" t="str">
        <f>'group input'!$C$52</f>
        <v>None</v>
      </c>
      <c r="AA32" s="26">
        <f t="shared" si="16"/>
        <v>0</v>
      </c>
      <c r="AB32" s="27">
        <f>IF(OR(E32=0,Z32="None"),0,INDEX('census age lookup Vol STD'!$B$4:$E$103,MATCH(D32,'census age lookup Vol STD'!$A$4:$A$103,0),MATCH(Z32,'census age lookup Vol STD'!$B$3:$E$3,0))*(AA32/10))</f>
        <v>0</v>
      </c>
      <c r="AC32" s="20" t="str">
        <f>'group input'!$C$59</f>
        <v>None</v>
      </c>
      <c r="AD32" s="26">
        <f t="shared" si="14"/>
        <v>0</v>
      </c>
      <c r="AE32" s="27">
        <f>IF(OR(E32=0,AC32="None"),0,INDEX('census age lookup Vol LTD'!$B$4:$E$103,MATCH(D32,'census age lookup Vol LTD'!$A$4:$A$103,0),MATCH(AC32,'census age lookup Vol LTD'!$B$3:$E$3,0))*(AD32/100))</f>
        <v>0</v>
      </c>
    </row>
    <row r="33" spans="1:31" x14ac:dyDescent="0.3">
      <c r="A33" s="19">
        <f>'group input'!B98</f>
        <v>0</v>
      </c>
      <c r="B33" s="20">
        <f>'group input'!C98</f>
        <v>0</v>
      </c>
      <c r="C33" s="20">
        <f>'group input'!D98</f>
        <v>0</v>
      </c>
      <c r="D33" s="20">
        <f t="shared" ca="1" si="8"/>
        <v>0</v>
      </c>
      <c r="E33" s="20">
        <f t="shared" si="9"/>
        <v>0</v>
      </c>
      <c r="F33" s="20">
        <f t="shared" si="15"/>
        <v>0</v>
      </c>
      <c r="G33" s="20" t="str">
        <f>'group input'!$C$16</f>
        <v>None</v>
      </c>
      <c r="H33" s="347">
        <f t="shared" si="0"/>
        <v>0</v>
      </c>
      <c r="I33" s="20" t="str">
        <f>'group input'!$C$28</f>
        <v>No</v>
      </c>
      <c r="J33" s="20" t="str">
        <f>'group input'!$C$33</f>
        <v>None</v>
      </c>
      <c r="K33" s="26">
        <f t="shared" si="10"/>
        <v>0</v>
      </c>
      <c r="L33" s="26">
        <f t="shared" si="1"/>
        <v>0</v>
      </c>
      <c r="M33" s="26">
        <f t="shared" si="11"/>
        <v>0</v>
      </c>
      <c r="N33" s="26">
        <f t="shared" si="2"/>
        <v>0</v>
      </c>
      <c r="O33" s="20" t="str">
        <f>'group input'!$C$44</f>
        <v>None</v>
      </c>
      <c r="P33" s="26">
        <f t="shared" si="3"/>
        <v>0</v>
      </c>
      <c r="Q33" s="26">
        <f t="shared" si="12"/>
        <v>0</v>
      </c>
      <c r="R33" s="20">
        <f t="shared" ca="1" si="4"/>
        <v>0</v>
      </c>
      <c r="S33" s="20">
        <f t="shared" si="5"/>
        <v>0</v>
      </c>
      <c r="T33" s="20">
        <f t="shared" si="6"/>
        <v>0</v>
      </c>
      <c r="U33" s="20">
        <f t="shared" si="13"/>
        <v>0</v>
      </c>
      <c r="V33" s="20">
        <f t="shared" si="7"/>
        <v>0</v>
      </c>
      <c r="W33" s="27">
        <f>IF(E33&gt;0,(V33*'summary lookup and rates'!$C$5)/1000,0)</f>
        <v>0</v>
      </c>
      <c r="X33" s="27">
        <f>(V33*'summary lookup and rates'!$C$6)/1000</f>
        <v>0</v>
      </c>
      <c r="Y33" s="20">
        <f>IF(AND(E33&gt;0,'group input'!$C$28="Yes"),'summary lookup and rates'!$C$7,0)</f>
        <v>0</v>
      </c>
      <c r="Z33" s="20" t="str">
        <f>'group input'!$C$52</f>
        <v>None</v>
      </c>
      <c r="AA33" s="26">
        <f t="shared" si="16"/>
        <v>0</v>
      </c>
      <c r="AB33" s="27">
        <f>IF(OR(E33=0,Z33="None"),0,INDEX('census age lookup Vol STD'!$B$4:$E$103,MATCH(D33,'census age lookup Vol STD'!$A$4:$A$103,0),MATCH(Z33,'census age lookup Vol STD'!$B$3:$E$3,0))*(AA33/10))</f>
        <v>0</v>
      </c>
      <c r="AC33" s="20" t="str">
        <f>'group input'!$C$59</f>
        <v>None</v>
      </c>
      <c r="AD33" s="26">
        <f t="shared" si="14"/>
        <v>0</v>
      </c>
      <c r="AE33" s="27">
        <f>IF(OR(E33=0,AC33="None"),0,INDEX('census age lookup Vol LTD'!$B$4:$E$103,MATCH(D33,'census age lookup Vol LTD'!$A$4:$A$103,0),MATCH(AC33,'census age lookup Vol LTD'!$B$3:$E$3,0))*(AD33/100))</f>
        <v>0</v>
      </c>
    </row>
    <row r="34" spans="1:31" x14ac:dyDescent="0.3">
      <c r="A34" s="19">
        <f>'group input'!B99</f>
        <v>0</v>
      </c>
      <c r="B34" s="20">
        <f>'group input'!C99</f>
        <v>0</v>
      </c>
      <c r="C34" s="20">
        <f>'group input'!D99</f>
        <v>0</v>
      </c>
      <c r="D34" s="20">
        <f t="shared" ca="1" si="8"/>
        <v>0</v>
      </c>
      <c r="E34" s="20">
        <f t="shared" si="9"/>
        <v>0</v>
      </c>
      <c r="F34" s="20">
        <f t="shared" si="15"/>
        <v>0</v>
      </c>
      <c r="G34" s="20" t="str">
        <f>'group input'!$C$16</f>
        <v>None</v>
      </c>
      <c r="H34" s="347">
        <f t="shared" si="0"/>
        <v>0</v>
      </c>
      <c r="I34" s="20" t="str">
        <f>'group input'!$C$28</f>
        <v>No</v>
      </c>
      <c r="J34" s="20" t="str">
        <f>'group input'!$C$33</f>
        <v>None</v>
      </c>
      <c r="K34" s="26">
        <f t="shared" si="10"/>
        <v>0</v>
      </c>
      <c r="L34" s="26">
        <f t="shared" si="1"/>
        <v>0</v>
      </c>
      <c r="M34" s="26">
        <f t="shared" si="11"/>
        <v>0</v>
      </c>
      <c r="N34" s="26">
        <f t="shared" si="2"/>
        <v>0</v>
      </c>
      <c r="O34" s="20" t="str">
        <f>'group input'!$C$44</f>
        <v>None</v>
      </c>
      <c r="P34" s="26">
        <f t="shared" si="3"/>
        <v>0</v>
      </c>
      <c r="Q34" s="26">
        <f t="shared" si="12"/>
        <v>0</v>
      </c>
      <c r="R34" s="20">
        <f t="shared" ca="1" si="4"/>
        <v>0</v>
      </c>
      <c r="S34" s="20">
        <f t="shared" si="5"/>
        <v>0</v>
      </c>
      <c r="T34" s="20">
        <f t="shared" si="6"/>
        <v>0</v>
      </c>
      <c r="U34" s="20">
        <f t="shared" si="13"/>
        <v>0</v>
      </c>
      <c r="V34" s="20">
        <f t="shared" si="7"/>
        <v>0</v>
      </c>
      <c r="W34" s="27">
        <f>IF(E34&gt;0,(V34*'summary lookup and rates'!$C$5)/1000,0)</f>
        <v>0</v>
      </c>
      <c r="X34" s="27">
        <f>(V34*'summary lookup and rates'!$C$6)/1000</f>
        <v>0</v>
      </c>
      <c r="Y34" s="20">
        <f>IF(AND(E34&gt;0,'group input'!$C$28="Yes"),'summary lookup and rates'!$C$7,0)</f>
        <v>0</v>
      </c>
      <c r="Z34" s="20" t="str">
        <f>'group input'!$C$52</f>
        <v>None</v>
      </c>
      <c r="AA34" s="26">
        <f t="shared" si="16"/>
        <v>0</v>
      </c>
      <c r="AB34" s="27">
        <f>IF(OR(E34=0,Z34="None"),0,INDEX('census age lookup Vol STD'!$B$4:$E$103,MATCH(D34,'census age lookup Vol STD'!$A$4:$A$103,0),MATCH(Z34,'census age lookup Vol STD'!$B$3:$E$3,0))*(AA34/10))</f>
        <v>0</v>
      </c>
      <c r="AC34" s="20" t="str">
        <f>'group input'!$C$59</f>
        <v>None</v>
      </c>
      <c r="AD34" s="26">
        <f t="shared" si="14"/>
        <v>0</v>
      </c>
      <c r="AE34" s="27">
        <f>IF(OR(E34=0,AC34="None"),0,INDEX('census age lookup Vol LTD'!$B$4:$E$103,MATCH(D34,'census age lookup Vol LTD'!$A$4:$A$103,0),MATCH(AC34,'census age lookup Vol LTD'!$B$3:$E$3,0))*(AD34/100))</f>
        <v>0</v>
      </c>
    </row>
    <row r="35" spans="1:31" x14ac:dyDescent="0.3">
      <c r="A35" s="19">
        <f>'group input'!B100</f>
        <v>0</v>
      </c>
      <c r="B35" s="20">
        <f>'group input'!C100</f>
        <v>0</v>
      </c>
      <c r="C35" s="20">
        <f>'group input'!D100</f>
        <v>0</v>
      </c>
      <c r="D35" s="20">
        <f t="shared" ca="1" si="8"/>
        <v>0</v>
      </c>
      <c r="E35" s="20">
        <f t="shared" si="9"/>
        <v>0</v>
      </c>
      <c r="F35" s="20">
        <f t="shared" si="15"/>
        <v>0</v>
      </c>
      <c r="G35" s="20" t="str">
        <f>'group input'!$C$16</f>
        <v>None</v>
      </c>
      <c r="H35" s="347">
        <f t="shared" ref="H35:H66" si="17">IF(ROUNDUP(C35,-3)&gt;100000,100000,ROUNDUP(C35,-3))</f>
        <v>0</v>
      </c>
      <c r="I35" s="20" t="str">
        <f>'group input'!$C$28</f>
        <v>No</v>
      </c>
      <c r="J35" s="20" t="str">
        <f>'group input'!$C$33</f>
        <v>None</v>
      </c>
      <c r="K35" s="26">
        <f t="shared" si="10"/>
        <v>0</v>
      </c>
      <c r="L35" s="26">
        <f t="shared" ref="L35:L66" si="18">(IF(AND(J35&lt;&gt;"None",E35&lt;&gt;0),VLOOKUP(J35,STD_Rates_lookup,2,FALSE),0))*(K35/10)</f>
        <v>0</v>
      </c>
      <c r="M35" s="26">
        <f t="shared" si="11"/>
        <v>0</v>
      </c>
      <c r="N35" s="26">
        <f t="shared" ref="N35:N66" si="19">(IF(AND(J35&lt;&gt;"None",E35&lt;&gt;0),VLOOKUP(J35,STD_Rates_lookup,2,FALSE),0))*(M35/10)</f>
        <v>0</v>
      </c>
      <c r="O35" s="20" t="str">
        <f>'group input'!$C$44</f>
        <v>None</v>
      </c>
      <c r="P35" s="26">
        <f t="shared" ref="P35:P66" si="20">IF(C35/12&gt;10000,10000,C35/12)</f>
        <v>0</v>
      </c>
      <c r="Q35" s="26">
        <f t="shared" ref="Q35:Q66" si="21">(IF(AND(O35&lt;&gt;"None",E35&lt;&gt;0),VLOOKUP(O35,LTD_Rates_lookup,2,FALSE),0))*(P35/100)</f>
        <v>0</v>
      </c>
      <c r="R35" s="20">
        <f t="shared" ref="R35:R66" ca="1" si="22">IF(D35=0,0,VLOOKUP(D35,life_age_reduction,4,FALSE))</f>
        <v>0</v>
      </c>
      <c r="S35" s="20">
        <f t="shared" ref="S35:S66" si="23">IF(G35="A",H35,0)</f>
        <v>0</v>
      </c>
      <c r="T35" s="20">
        <f t="shared" ref="T35:T66" si="24">IF(OR(G35="B",G35="C",G35="D",G35="E",G35="F"),VLOOKUP(G35,summary_benefit_lookup,2,FALSE),0)</f>
        <v>0</v>
      </c>
      <c r="U35" s="20">
        <f t="shared" si="13"/>
        <v>0</v>
      </c>
      <c r="V35" s="20">
        <f t="shared" ref="V35:V66" si="25">IF(E35&gt;0,U35-(R35*U35),0)</f>
        <v>0</v>
      </c>
      <c r="W35" s="27">
        <f>IF(E35&gt;0,(V35*'summary lookup and rates'!$C$5)/1000,0)</f>
        <v>0</v>
      </c>
      <c r="X35" s="27">
        <f>(V35*'summary lookup and rates'!$C$6)/1000</f>
        <v>0</v>
      </c>
      <c r="Y35" s="20">
        <f>IF(AND(E35&gt;0,'group input'!$C$28="Yes"),'summary lookup and rates'!$C$7,0)</f>
        <v>0</v>
      </c>
      <c r="Z35" s="20" t="str">
        <f>'group input'!$C$52</f>
        <v>None</v>
      </c>
      <c r="AA35" s="26">
        <f t="shared" si="16"/>
        <v>0</v>
      </c>
      <c r="AB35" s="27">
        <f>IF(OR(E35=0,Z35="None"),0,INDEX('census age lookup Vol STD'!$B$4:$E$103,MATCH(D35,'census age lookup Vol STD'!$A$4:$A$103,0),MATCH(Z35,'census age lookup Vol STD'!$B$3:$E$3,0))*(AA35/10))</f>
        <v>0</v>
      </c>
      <c r="AC35" s="20" t="str">
        <f>'group input'!$C$59</f>
        <v>None</v>
      </c>
      <c r="AD35" s="26">
        <f t="shared" si="14"/>
        <v>0</v>
      </c>
      <c r="AE35" s="27">
        <f>IF(OR(E35=0,AC35="None"),0,INDEX('census age lookup Vol LTD'!$B$4:$E$103,MATCH(D35,'census age lookup Vol LTD'!$A$4:$A$103,0),MATCH(AC35,'census age lookup Vol LTD'!$B$3:$E$3,0))*(AD35/100))</f>
        <v>0</v>
      </c>
    </row>
    <row r="36" spans="1:31" x14ac:dyDescent="0.3">
      <c r="A36" s="19">
        <f>'group input'!B101</f>
        <v>0</v>
      </c>
      <c r="B36" s="20">
        <f>'group input'!C101</f>
        <v>0</v>
      </c>
      <c r="C36" s="20">
        <f>'group input'!D101</f>
        <v>0</v>
      </c>
      <c r="D36" s="20">
        <f t="shared" ca="1" si="8"/>
        <v>0</v>
      </c>
      <c r="E36" s="20">
        <f t="shared" si="9"/>
        <v>0</v>
      </c>
      <c r="F36" s="20">
        <f t="shared" si="15"/>
        <v>0</v>
      </c>
      <c r="G36" s="20" t="str">
        <f>'group input'!$C$16</f>
        <v>None</v>
      </c>
      <c r="H36" s="347">
        <f t="shared" si="17"/>
        <v>0</v>
      </c>
      <c r="I36" s="20" t="str">
        <f>'group input'!$C$28</f>
        <v>No</v>
      </c>
      <c r="J36" s="20" t="str">
        <f>'group input'!$C$33</f>
        <v>None</v>
      </c>
      <c r="K36" s="26">
        <f t="shared" si="10"/>
        <v>0</v>
      </c>
      <c r="L36" s="26">
        <f t="shared" si="18"/>
        <v>0</v>
      </c>
      <c r="M36" s="26">
        <f t="shared" si="11"/>
        <v>0</v>
      </c>
      <c r="N36" s="26">
        <f t="shared" si="19"/>
        <v>0</v>
      </c>
      <c r="O36" s="20" t="str">
        <f>'group input'!$C$44</f>
        <v>None</v>
      </c>
      <c r="P36" s="26">
        <f t="shared" si="20"/>
        <v>0</v>
      </c>
      <c r="Q36" s="26">
        <f t="shared" si="21"/>
        <v>0</v>
      </c>
      <c r="R36" s="20">
        <f t="shared" ca="1" si="22"/>
        <v>0</v>
      </c>
      <c r="S36" s="20">
        <f t="shared" si="23"/>
        <v>0</v>
      </c>
      <c r="T36" s="20">
        <f t="shared" si="24"/>
        <v>0</v>
      </c>
      <c r="U36" s="20">
        <f t="shared" si="13"/>
        <v>0</v>
      </c>
      <c r="V36" s="20">
        <f t="shared" si="25"/>
        <v>0</v>
      </c>
      <c r="W36" s="27">
        <f>IF(E36&gt;0,(V36*'summary lookup and rates'!$C$5)/1000,0)</f>
        <v>0</v>
      </c>
      <c r="X36" s="27">
        <f>(V36*'summary lookup and rates'!$C$6)/1000</f>
        <v>0</v>
      </c>
      <c r="Y36" s="20">
        <f>IF(AND(E36&gt;0,'group input'!$C$28="Yes"),'summary lookup and rates'!$C$7,0)</f>
        <v>0</v>
      </c>
      <c r="Z36" s="20" t="str">
        <f>'group input'!$C$52</f>
        <v>None</v>
      </c>
      <c r="AA36" s="26">
        <f t="shared" si="16"/>
        <v>0</v>
      </c>
      <c r="AB36" s="27">
        <f>IF(OR(E36=0,Z36="None"),0,INDEX('census age lookup Vol STD'!$B$4:$E$103,MATCH(D36,'census age lookup Vol STD'!$A$4:$A$103,0),MATCH(Z36,'census age lookup Vol STD'!$B$3:$E$3,0))*(AA36/10))</f>
        <v>0</v>
      </c>
      <c r="AC36" s="20" t="str">
        <f>'group input'!$C$59</f>
        <v>None</v>
      </c>
      <c r="AD36" s="26">
        <f t="shared" si="14"/>
        <v>0</v>
      </c>
      <c r="AE36" s="27">
        <f>IF(OR(E36=0,AC36="None"),0,INDEX('census age lookup Vol LTD'!$B$4:$E$103,MATCH(D36,'census age lookup Vol LTD'!$A$4:$A$103,0),MATCH(AC36,'census age lookup Vol LTD'!$B$3:$E$3,0))*(AD36/100))</f>
        <v>0</v>
      </c>
    </row>
    <row r="37" spans="1:31" x14ac:dyDescent="0.3">
      <c r="A37" s="19">
        <f>'group input'!B102</f>
        <v>0</v>
      </c>
      <c r="B37" s="20">
        <f>'group input'!C102</f>
        <v>0</v>
      </c>
      <c r="C37" s="20">
        <f>'group input'!D102</f>
        <v>0</v>
      </c>
      <c r="D37" s="20">
        <f t="shared" ca="1" si="8"/>
        <v>0</v>
      </c>
      <c r="E37" s="20">
        <f t="shared" si="9"/>
        <v>0</v>
      </c>
      <c r="F37" s="20">
        <f t="shared" si="15"/>
        <v>0</v>
      </c>
      <c r="G37" s="20" t="str">
        <f>'group input'!$C$16</f>
        <v>None</v>
      </c>
      <c r="H37" s="347">
        <f t="shared" si="17"/>
        <v>0</v>
      </c>
      <c r="I37" s="20" t="str">
        <f>'group input'!$C$28</f>
        <v>No</v>
      </c>
      <c r="J37" s="20" t="str">
        <f>'group input'!$C$33</f>
        <v>None</v>
      </c>
      <c r="K37" s="26">
        <f t="shared" si="10"/>
        <v>0</v>
      </c>
      <c r="L37" s="26">
        <f t="shared" si="18"/>
        <v>0</v>
      </c>
      <c r="M37" s="26">
        <f t="shared" si="11"/>
        <v>0</v>
      </c>
      <c r="N37" s="26">
        <f t="shared" si="19"/>
        <v>0</v>
      </c>
      <c r="O37" s="20" t="str">
        <f>'group input'!$C$44</f>
        <v>None</v>
      </c>
      <c r="P37" s="26">
        <f t="shared" si="20"/>
        <v>0</v>
      </c>
      <c r="Q37" s="26">
        <f t="shared" si="21"/>
        <v>0</v>
      </c>
      <c r="R37" s="20">
        <f t="shared" ca="1" si="22"/>
        <v>0</v>
      </c>
      <c r="S37" s="20">
        <f t="shared" si="23"/>
        <v>0</v>
      </c>
      <c r="T37" s="20">
        <f t="shared" si="24"/>
        <v>0</v>
      </c>
      <c r="U37" s="20">
        <f t="shared" si="13"/>
        <v>0</v>
      </c>
      <c r="V37" s="20">
        <f t="shared" si="25"/>
        <v>0</v>
      </c>
      <c r="W37" s="27">
        <f>IF(E37&gt;0,(V37*'summary lookup and rates'!$C$5)/1000,0)</f>
        <v>0</v>
      </c>
      <c r="X37" s="27">
        <f>(V37*'summary lookup and rates'!$C$6)/1000</f>
        <v>0</v>
      </c>
      <c r="Y37" s="20">
        <f>IF(AND(E37&gt;0,'group input'!$C$28="Yes"),'summary lookup and rates'!$C$7,0)</f>
        <v>0</v>
      </c>
      <c r="Z37" s="20" t="str">
        <f>'group input'!$C$52</f>
        <v>None</v>
      </c>
      <c r="AA37" s="26">
        <f t="shared" si="16"/>
        <v>0</v>
      </c>
      <c r="AB37" s="27">
        <f>IF(OR(E37=0,Z37="None"),0,INDEX('census age lookup Vol STD'!$B$4:$E$103,MATCH(D37,'census age lookup Vol STD'!$A$4:$A$103,0),MATCH(Z37,'census age lookup Vol STD'!$B$3:$E$3,0))*(AA37/10))</f>
        <v>0</v>
      </c>
      <c r="AC37" s="20" t="str">
        <f>'group input'!$C$59</f>
        <v>None</v>
      </c>
      <c r="AD37" s="26">
        <f t="shared" si="14"/>
        <v>0</v>
      </c>
      <c r="AE37" s="27">
        <f>IF(OR(E37=0,AC37="None"),0,INDEX('census age lookup Vol LTD'!$B$4:$E$103,MATCH(D37,'census age lookup Vol LTD'!$A$4:$A$103,0),MATCH(AC37,'census age lookup Vol LTD'!$B$3:$E$3,0))*(AD37/100))</f>
        <v>0</v>
      </c>
    </row>
    <row r="38" spans="1:31" x14ac:dyDescent="0.3">
      <c r="A38" s="19">
        <f>'group input'!B103</f>
        <v>0</v>
      </c>
      <c r="B38" s="20">
        <f>'group input'!C103</f>
        <v>0</v>
      </c>
      <c r="C38" s="20">
        <f>'group input'!D103</f>
        <v>0</v>
      </c>
      <c r="D38" s="20">
        <f t="shared" ca="1" si="8"/>
        <v>0</v>
      </c>
      <c r="E38" s="20">
        <f t="shared" si="9"/>
        <v>0</v>
      </c>
      <c r="F38" s="20">
        <f t="shared" si="15"/>
        <v>0</v>
      </c>
      <c r="G38" s="20" t="str">
        <f>'group input'!$C$16</f>
        <v>None</v>
      </c>
      <c r="H38" s="347">
        <f t="shared" si="17"/>
        <v>0</v>
      </c>
      <c r="I38" s="20" t="str">
        <f>'group input'!$C$28</f>
        <v>No</v>
      </c>
      <c r="J38" s="20" t="str">
        <f>'group input'!$C$33</f>
        <v>None</v>
      </c>
      <c r="K38" s="26">
        <f t="shared" si="10"/>
        <v>0</v>
      </c>
      <c r="L38" s="26">
        <f t="shared" si="18"/>
        <v>0</v>
      </c>
      <c r="M38" s="26">
        <f t="shared" si="11"/>
        <v>0</v>
      </c>
      <c r="N38" s="26">
        <f t="shared" si="19"/>
        <v>0</v>
      </c>
      <c r="O38" s="20" t="str">
        <f>'group input'!$C$44</f>
        <v>None</v>
      </c>
      <c r="P38" s="26">
        <f t="shared" si="20"/>
        <v>0</v>
      </c>
      <c r="Q38" s="26">
        <f t="shared" si="21"/>
        <v>0</v>
      </c>
      <c r="R38" s="20">
        <f t="shared" ca="1" si="22"/>
        <v>0</v>
      </c>
      <c r="S38" s="20">
        <f t="shared" si="23"/>
        <v>0</v>
      </c>
      <c r="T38" s="20">
        <f t="shared" si="24"/>
        <v>0</v>
      </c>
      <c r="U38" s="20">
        <f t="shared" si="13"/>
        <v>0</v>
      </c>
      <c r="V38" s="20">
        <f t="shared" si="25"/>
        <v>0</v>
      </c>
      <c r="W38" s="27">
        <f>IF(E38&gt;0,(V38*'summary lookup and rates'!$C$5)/1000,0)</f>
        <v>0</v>
      </c>
      <c r="X38" s="27">
        <f>(V38*'summary lookup and rates'!$C$6)/1000</f>
        <v>0</v>
      </c>
      <c r="Y38" s="20">
        <f>IF(AND(E38&gt;0,'group input'!$C$28="Yes"),'summary lookup and rates'!$C$7,0)</f>
        <v>0</v>
      </c>
      <c r="Z38" s="20" t="str">
        <f>'group input'!$C$52</f>
        <v>None</v>
      </c>
      <c r="AA38" s="26">
        <f t="shared" si="16"/>
        <v>0</v>
      </c>
      <c r="AB38" s="27">
        <f>IF(OR(E38=0,Z38="None"),0,INDEX('census age lookup Vol STD'!$B$4:$E$103,MATCH(D38,'census age lookup Vol STD'!$A$4:$A$103,0),MATCH(Z38,'census age lookup Vol STD'!$B$3:$E$3,0))*(AA38/10))</f>
        <v>0</v>
      </c>
      <c r="AC38" s="20" t="str">
        <f>'group input'!$C$59</f>
        <v>None</v>
      </c>
      <c r="AD38" s="26">
        <f t="shared" si="14"/>
        <v>0</v>
      </c>
      <c r="AE38" s="27">
        <f>IF(OR(E38=0,AC38="None"),0,INDEX('census age lookup Vol LTD'!$B$4:$E$103,MATCH(D38,'census age lookup Vol LTD'!$A$4:$A$103,0),MATCH(AC38,'census age lookup Vol LTD'!$B$3:$E$3,0))*(AD38/100))</f>
        <v>0</v>
      </c>
    </row>
    <row r="39" spans="1:31" x14ac:dyDescent="0.3">
      <c r="A39" s="19">
        <f>'group input'!B104</f>
        <v>0</v>
      </c>
      <c r="B39" s="20">
        <f>'group input'!C104</f>
        <v>0</v>
      </c>
      <c r="C39" s="20">
        <f>'group input'!D104</f>
        <v>0</v>
      </c>
      <c r="D39" s="20">
        <f t="shared" ca="1" si="8"/>
        <v>0</v>
      </c>
      <c r="E39" s="20">
        <f t="shared" si="9"/>
        <v>0</v>
      </c>
      <c r="F39" s="20">
        <f t="shared" si="15"/>
        <v>0</v>
      </c>
      <c r="G39" s="20" t="str">
        <f>'group input'!$C$16</f>
        <v>None</v>
      </c>
      <c r="H39" s="347">
        <f t="shared" si="17"/>
        <v>0</v>
      </c>
      <c r="I39" s="20" t="str">
        <f>'group input'!$C$28</f>
        <v>No</v>
      </c>
      <c r="J39" s="20" t="str">
        <f>'group input'!$C$33</f>
        <v>None</v>
      </c>
      <c r="K39" s="26">
        <f t="shared" si="10"/>
        <v>0</v>
      </c>
      <c r="L39" s="26">
        <f t="shared" si="18"/>
        <v>0</v>
      </c>
      <c r="M39" s="26">
        <f t="shared" si="11"/>
        <v>0</v>
      </c>
      <c r="N39" s="26">
        <f t="shared" si="19"/>
        <v>0</v>
      </c>
      <c r="O39" s="20" t="str">
        <f>'group input'!$C$44</f>
        <v>None</v>
      </c>
      <c r="P39" s="26">
        <f t="shared" si="20"/>
        <v>0</v>
      </c>
      <c r="Q39" s="26">
        <f t="shared" si="21"/>
        <v>0</v>
      </c>
      <c r="R39" s="20">
        <f t="shared" ca="1" si="22"/>
        <v>0</v>
      </c>
      <c r="S39" s="20">
        <f t="shared" si="23"/>
        <v>0</v>
      </c>
      <c r="T39" s="20">
        <f t="shared" si="24"/>
        <v>0</v>
      </c>
      <c r="U39" s="20">
        <f t="shared" si="13"/>
        <v>0</v>
      </c>
      <c r="V39" s="20">
        <f t="shared" si="25"/>
        <v>0</v>
      </c>
      <c r="W39" s="27">
        <f>IF(E39&gt;0,(V39*'summary lookup and rates'!$C$5)/1000,0)</f>
        <v>0</v>
      </c>
      <c r="X39" s="27">
        <f>(V39*'summary lookup and rates'!$C$6)/1000</f>
        <v>0</v>
      </c>
      <c r="Y39" s="20">
        <f>IF(AND(E39&gt;0,'group input'!$C$28="Yes"),'summary lookup and rates'!$C$7,0)</f>
        <v>0</v>
      </c>
      <c r="Z39" s="20" t="str">
        <f>'group input'!$C$52</f>
        <v>None</v>
      </c>
      <c r="AA39" s="26">
        <f t="shared" si="16"/>
        <v>0</v>
      </c>
      <c r="AB39" s="27">
        <f>IF(OR(E39=0,Z39="None"),0,INDEX('census age lookup Vol STD'!$B$4:$E$103,MATCH(D39,'census age lookup Vol STD'!$A$4:$A$103,0),MATCH(Z39,'census age lookup Vol STD'!$B$3:$E$3,0))*(AA39/10))</f>
        <v>0</v>
      </c>
      <c r="AC39" s="20" t="str">
        <f>'group input'!$C$59</f>
        <v>None</v>
      </c>
      <c r="AD39" s="26">
        <f t="shared" si="14"/>
        <v>0</v>
      </c>
      <c r="AE39" s="27">
        <f>IF(OR(E39=0,AC39="None"),0,INDEX('census age lookup Vol LTD'!$B$4:$E$103,MATCH(D39,'census age lookup Vol LTD'!$A$4:$A$103,0),MATCH(AC39,'census age lookup Vol LTD'!$B$3:$E$3,0))*(AD39/100))</f>
        <v>0</v>
      </c>
    </row>
    <row r="40" spans="1:31" x14ac:dyDescent="0.3">
      <c r="A40" s="19">
        <f>'group input'!B105</f>
        <v>0</v>
      </c>
      <c r="B40" s="20">
        <f>'group input'!C105</f>
        <v>0</v>
      </c>
      <c r="C40" s="20">
        <f>'group input'!D105</f>
        <v>0</v>
      </c>
      <c r="D40" s="20">
        <f t="shared" ca="1" si="8"/>
        <v>0</v>
      </c>
      <c r="E40" s="20">
        <f t="shared" si="9"/>
        <v>0</v>
      </c>
      <c r="F40" s="20">
        <f t="shared" si="15"/>
        <v>0</v>
      </c>
      <c r="G40" s="20" t="str">
        <f>'group input'!$C$16</f>
        <v>None</v>
      </c>
      <c r="H40" s="347">
        <f t="shared" si="17"/>
        <v>0</v>
      </c>
      <c r="I40" s="20" t="str">
        <f>'group input'!$C$28</f>
        <v>No</v>
      </c>
      <c r="J40" s="20" t="str">
        <f>'group input'!$C$33</f>
        <v>None</v>
      </c>
      <c r="K40" s="26">
        <f t="shared" si="10"/>
        <v>0</v>
      </c>
      <c r="L40" s="26">
        <f t="shared" si="18"/>
        <v>0</v>
      </c>
      <c r="M40" s="26">
        <f t="shared" si="11"/>
        <v>0</v>
      </c>
      <c r="N40" s="26">
        <f t="shared" si="19"/>
        <v>0</v>
      </c>
      <c r="O40" s="20" t="str">
        <f>'group input'!$C$44</f>
        <v>None</v>
      </c>
      <c r="P40" s="26">
        <f t="shared" si="20"/>
        <v>0</v>
      </c>
      <c r="Q40" s="26">
        <f t="shared" si="21"/>
        <v>0</v>
      </c>
      <c r="R40" s="20">
        <f t="shared" ca="1" si="22"/>
        <v>0</v>
      </c>
      <c r="S40" s="20">
        <f t="shared" si="23"/>
        <v>0</v>
      </c>
      <c r="T40" s="20">
        <f t="shared" si="24"/>
        <v>0</v>
      </c>
      <c r="U40" s="20">
        <f t="shared" si="13"/>
        <v>0</v>
      </c>
      <c r="V40" s="20">
        <f t="shared" si="25"/>
        <v>0</v>
      </c>
      <c r="W40" s="27">
        <f>IF(E40&gt;0,(V40*'summary lookup and rates'!$C$5)/1000,0)</f>
        <v>0</v>
      </c>
      <c r="X40" s="27">
        <f>(V40*'summary lookup and rates'!$C$6)/1000</f>
        <v>0</v>
      </c>
      <c r="Y40" s="20">
        <f>IF(AND(E40&gt;0,'group input'!$C$28="Yes"),'summary lookup and rates'!$C$7,0)</f>
        <v>0</v>
      </c>
      <c r="Z40" s="20" t="str">
        <f>'group input'!$C$52</f>
        <v>None</v>
      </c>
      <c r="AA40" s="26">
        <f t="shared" si="16"/>
        <v>0</v>
      </c>
      <c r="AB40" s="27">
        <f>IF(OR(E40=0,Z40="None"),0,INDEX('census age lookup Vol STD'!$B$4:$E$103,MATCH(D40,'census age lookup Vol STD'!$A$4:$A$103,0),MATCH(Z40,'census age lookup Vol STD'!$B$3:$E$3,0))*(AA40/10))</f>
        <v>0</v>
      </c>
      <c r="AC40" s="20" t="str">
        <f>'group input'!$C$59</f>
        <v>None</v>
      </c>
      <c r="AD40" s="26">
        <f t="shared" si="14"/>
        <v>0</v>
      </c>
      <c r="AE40" s="27">
        <f>IF(OR(E40=0,AC40="None"),0,INDEX('census age lookup Vol LTD'!$B$4:$E$103,MATCH(D40,'census age lookup Vol LTD'!$A$4:$A$103,0),MATCH(AC40,'census age lookup Vol LTD'!$B$3:$E$3,0))*(AD40/100))</f>
        <v>0</v>
      </c>
    </row>
    <row r="41" spans="1:31" x14ac:dyDescent="0.3">
      <c r="A41" s="19">
        <f>'group input'!B106</f>
        <v>0</v>
      </c>
      <c r="B41" s="20">
        <f>'group input'!C106</f>
        <v>0</v>
      </c>
      <c r="C41" s="20">
        <f>'group input'!D106</f>
        <v>0</v>
      </c>
      <c r="D41" s="20">
        <f t="shared" ca="1" si="8"/>
        <v>0</v>
      </c>
      <c r="E41" s="20">
        <f t="shared" si="9"/>
        <v>0</v>
      </c>
      <c r="F41" s="20">
        <f t="shared" si="15"/>
        <v>0</v>
      </c>
      <c r="G41" s="20" t="str">
        <f>'group input'!$C$16</f>
        <v>None</v>
      </c>
      <c r="H41" s="347">
        <f t="shared" si="17"/>
        <v>0</v>
      </c>
      <c r="I41" s="20" t="str">
        <f>'group input'!$C$28</f>
        <v>No</v>
      </c>
      <c r="J41" s="20" t="str">
        <f>'group input'!$C$33</f>
        <v>None</v>
      </c>
      <c r="K41" s="26">
        <f t="shared" si="10"/>
        <v>0</v>
      </c>
      <c r="L41" s="26">
        <f t="shared" si="18"/>
        <v>0</v>
      </c>
      <c r="M41" s="26">
        <f t="shared" si="11"/>
        <v>0</v>
      </c>
      <c r="N41" s="26">
        <f t="shared" si="19"/>
        <v>0</v>
      </c>
      <c r="O41" s="20" t="str">
        <f>'group input'!$C$44</f>
        <v>None</v>
      </c>
      <c r="P41" s="26">
        <f t="shared" si="20"/>
        <v>0</v>
      </c>
      <c r="Q41" s="26">
        <f t="shared" si="21"/>
        <v>0</v>
      </c>
      <c r="R41" s="20">
        <f t="shared" ca="1" si="22"/>
        <v>0</v>
      </c>
      <c r="S41" s="20">
        <f t="shared" si="23"/>
        <v>0</v>
      </c>
      <c r="T41" s="20">
        <f t="shared" si="24"/>
        <v>0</v>
      </c>
      <c r="U41" s="20">
        <f t="shared" si="13"/>
        <v>0</v>
      </c>
      <c r="V41" s="20">
        <f t="shared" si="25"/>
        <v>0</v>
      </c>
      <c r="W41" s="27">
        <f>IF(E41&gt;0,(V41*'summary lookup and rates'!$C$5)/1000,0)</f>
        <v>0</v>
      </c>
      <c r="X41" s="27">
        <f>(V41*'summary lookup and rates'!$C$6)/1000</f>
        <v>0</v>
      </c>
      <c r="Y41" s="20">
        <f>IF(AND(E41&gt;0,'group input'!$C$28="Yes"),'summary lookup and rates'!$C$7,0)</f>
        <v>0</v>
      </c>
      <c r="Z41" s="20" t="str">
        <f>'group input'!$C$52</f>
        <v>None</v>
      </c>
      <c r="AA41" s="26">
        <f t="shared" si="16"/>
        <v>0</v>
      </c>
      <c r="AB41" s="27">
        <f>IF(OR(E41=0,Z41="None"),0,INDEX('census age lookup Vol STD'!$B$4:$E$103,MATCH(D41,'census age lookup Vol STD'!$A$4:$A$103,0),MATCH(Z41,'census age lookup Vol STD'!$B$3:$E$3,0))*(AA41/10))</f>
        <v>0</v>
      </c>
      <c r="AC41" s="20" t="str">
        <f>'group input'!$C$59</f>
        <v>None</v>
      </c>
      <c r="AD41" s="26">
        <f t="shared" si="14"/>
        <v>0</v>
      </c>
      <c r="AE41" s="27">
        <f>IF(OR(E41=0,AC41="None"),0,INDEX('census age lookup Vol LTD'!$B$4:$E$103,MATCH(D41,'census age lookup Vol LTD'!$A$4:$A$103,0),MATCH(AC41,'census age lookup Vol LTD'!$B$3:$E$3,0))*(AD41/100))</f>
        <v>0</v>
      </c>
    </row>
    <row r="42" spans="1:31" x14ac:dyDescent="0.3">
      <c r="A42" s="19">
        <f>'group input'!B107</f>
        <v>0</v>
      </c>
      <c r="B42" s="20">
        <f>'group input'!C107</f>
        <v>0</v>
      </c>
      <c r="C42" s="20">
        <f>'group input'!D107</f>
        <v>0</v>
      </c>
      <c r="D42" s="20">
        <f t="shared" ca="1" si="8"/>
        <v>0</v>
      </c>
      <c r="E42" s="20">
        <f t="shared" si="9"/>
        <v>0</v>
      </c>
      <c r="F42" s="20">
        <f t="shared" si="15"/>
        <v>0</v>
      </c>
      <c r="G42" s="20" t="str">
        <f>'group input'!$C$16</f>
        <v>None</v>
      </c>
      <c r="H42" s="347">
        <f t="shared" si="17"/>
        <v>0</v>
      </c>
      <c r="I42" s="20" t="str">
        <f>'group input'!$C$28</f>
        <v>No</v>
      </c>
      <c r="J42" s="20" t="str">
        <f>'group input'!$C$33</f>
        <v>None</v>
      </c>
      <c r="K42" s="26">
        <f t="shared" si="10"/>
        <v>0</v>
      </c>
      <c r="L42" s="26">
        <f t="shared" si="18"/>
        <v>0</v>
      </c>
      <c r="M42" s="26">
        <f t="shared" si="11"/>
        <v>0</v>
      </c>
      <c r="N42" s="26">
        <f t="shared" si="19"/>
        <v>0</v>
      </c>
      <c r="O42" s="20" t="str">
        <f>'group input'!$C$44</f>
        <v>None</v>
      </c>
      <c r="P42" s="26">
        <f t="shared" si="20"/>
        <v>0</v>
      </c>
      <c r="Q42" s="26">
        <f t="shared" si="21"/>
        <v>0</v>
      </c>
      <c r="R42" s="20">
        <f t="shared" ca="1" si="22"/>
        <v>0</v>
      </c>
      <c r="S42" s="20">
        <f t="shared" si="23"/>
        <v>0</v>
      </c>
      <c r="T42" s="20">
        <f t="shared" si="24"/>
        <v>0</v>
      </c>
      <c r="U42" s="20">
        <f t="shared" si="13"/>
        <v>0</v>
      </c>
      <c r="V42" s="20">
        <f t="shared" si="25"/>
        <v>0</v>
      </c>
      <c r="W42" s="27">
        <f>IF(E42&gt;0,(V42*'summary lookup and rates'!$C$5)/1000,0)</f>
        <v>0</v>
      </c>
      <c r="X42" s="27">
        <f>(V42*'summary lookup and rates'!$C$6)/1000</f>
        <v>0</v>
      </c>
      <c r="Y42" s="20">
        <f>IF(AND(E42&gt;0,'group input'!$C$28="Yes"),'summary lookup and rates'!$C$7,0)</f>
        <v>0</v>
      </c>
      <c r="Z42" s="20" t="str">
        <f>'group input'!$C$52</f>
        <v>None</v>
      </c>
      <c r="AA42" s="26">
        <f t="shared" si="16"/>
        <v>0</v>
      </c>
      <c r="AB42" s="27">
        <f>IF(OR(E42=0,Z42="None"),0,INDEX('census age lookup Vol STD'!$B$4:$E$103,MATCH(D42,'census age lookup Vol STD'!$A$4:$A$103,0),MATCH(Z42,'census age lookup Vol STD'!$B$3:$E$3,0))*(AA42/10))</f>
        <v>0</v>
      </c>
      <c r="AC42" s="20" t="str">
        <f>'group input'!$C$59</f>
        <v>None</v>
      </c>
      <c r="AD42" s="26">
        <f t="shared" si="14"/>
        <v>0</v>
      </c>
      <c r="AE42" s="27">
        <f>IF(OR(E42=0,AC42="None"),0,INDEX('census age lookup Vol LTD'!$B$4:$E$103,MATCH(D42,'census age lookup Vol LTD'!$A$4:$A$103,0),MATCH(AC42,'census age lookup Vol LTD'!$B$3:$E$3,0))*(AD42/100))</f>
        <v>0</v>
      </c>
    </row>
    <row r="43" spans="1:31" x14ac:dyDescent="0.3">
      <c r="A43" s="19">
        <f>'group input'!B108</f>
        <v>0</v>
      </c>
      <c r="B43" s="20">
        <f>'group input'!C108</f>
        <v>0</v>
      </c>
      <c r="C43" s="20">
        <f>'group input'!D108</f>
        <v>0</v>
      </c>
      <c r="D43" s="20">
        <f t="shared" ca="1" si="8"/>
        <v>0</v>
      </c>
      <c r="E43" s="20">
        <f t="shared" si="9"/>
        <v>0</v>
      </c>
      <c r="F43" s="20">
        <f t="shared" si="15"/>
        <v>0</v>
      </c>
      <c r="G43" s="20" t="str">
        <f>'group input'!$C$16</f>
        <v>None</v>
      </c>
      <c r="H43" s="347">
        <f t="shared" si="17"/>
        <v>0</v>
      </c>
      <c r="I43" s="20" t="str">
        <f>'group input'!$C$28</f>
        <v>No</v>
      </c>
      <c r="J43" s="20" t="str">
        <f>'group input'!$C$33</f>
        <v>None</v>
      </c>
      <c r="K43" s="26">
        <f t="shared" si="10"/>
        <v>0</v>
      </c>
      <c r="L43" s="26">
        <f t="shared" si="18"/>
        <v>0</v>
      </c>
      <c r="M43" s="26">
        <f t="shared" si="11"/>
        <v>0</v>
      </c>
      <c r="N43" s="26">
        <f t="shared" si="19"/>
        <v>0</v>
      </c>
      <c r="O43" s="20" t="str">
        <f>'group input'!$C$44</f>
        <v>None</v>
      </c>
      <c r="P43" s="26">
        <f t="shared" si="20"/>
        <v>0</v>
      </c>
      <c r="Q43" s="26">
        <f t="shared" si="21"/>
        <v>0</v>
      </c>
      <c r="R43" s="20">
        <f t="shared" ca="1" si="22"/>
        <v>0</v>
      </c>
      <c r="S43" s="20">
        <f t="shared" si="23"/>
        <v>0</v>
      </c>
      <c r="T43" s="20">
        <f t="shared" si="24"/>
        <v>0</v>
      </c>
      <c r="U43" s="20">
        <f t="shared" si="13"/>
        <v>0</v>
      </c>
      <c r="V43" s="20">
        <f t="shared" si="25"/>
        <v>0</v>
      </c>
      <c r="W43" s="27">
        <f>IF(E43&gt;0,(V43*'summary lookup and rates'!$C$5)/1000,0)</f>
        <v>0</v>
      </c>
      <c r="X43" s="27">
        <f>(V43*'summary lookup and rates'!$C$6)/1000</f>
        <v>0</v>
      </c>
      <c r="Y43" s="20">
        <f>IF(AND(E43&gt;0,'group input'!$C$28="Yes"),'summary lookup and rates'!$C$7,0)</f>
        <v>0</v>
      </c>
      <c r="Z43" s="20" t="str">
        <f>'group input'!$C$52</f>
        <v>None</v>
      </c>
      <c r="AA43" s="26">
        <f t="shared" si="16"/>
        <v>0</v>
      </c>
      <c r="AB43" s="27">
        <f>IF(OR(E43=0,Z43="None"),0,INDEX('census age lookup Vol STD'!$B$4:$E$103,MATCH(D43,'census age lookup Vol STD'!$A$4:$A$103,0),MATCH(Z43,'census age lookup Vol STD'!$B$3:$E$3,0))*(AA43/10))</f>
        <v>0</v>
      </c>
      <c r="AC43" s="20" t="str">
        <f>'group input'!$C$59</f>
        <v>None</v>
      </c>
      <c r="AD43" s="26">
        <f t="shared" si="14"/>
        <v>0</v>
      </c>
      <c r="AE43" s="27">
        <f>IF(OR(E43=0,AC43="None"),0,INDEX('census age lookup Vol LTD'!$B$4:$E$103,MATCH(D43,'census age lookup Vol LTD'!$A$4:$A$103,0),MATCH(AC43,'census age lookup Vol LTD'!$B$3:$E$3,0))*(AD43/100))</f>
        <v>0</v>
      </c>
    </row>
    <row r="44" spans="1:31" x14ac:dyDescent="0.3">
      <c r="A44" s="19">
        <f>'group input'!B109</f>
        <v>0</v>
      </c>
      <c r="B44" s="20">
        <f>'group input'!C109</f>
        <v>0</v>
      </c>
      <c r="C44" s="20">
        <f>'group input'!D109</f>
        <v>0</v>
      </c>
      <c r="D44" s="20">
        <f t="shared" ca="1" si="8"/>
        <v>0</v>
      </c>
      <c r="E44" s="20">
        <f t="shared" si="9"/>
        <v>0</v>
      </c>
      <c r="F44" s="20">
        <f t="shared" si="15"/>
        <v>0</v>
      </c>
      <c r="G44" s="20" t="str">
        <f>'group input'!$C$16</f>
        <v>None</v>
      </c>
      <c r="H44" s="347">
        <f t="shared" si="17"/>
        <v>0</v>
      </c>
      <c r="I44" s="20" t="str">
        <f>'group input'!$C$28</f>
        <v>No</v>
      </c>
      <c r="J44" s="20" t="str">
        <f>'group input'!$C$33</f>
        <v>None</v>
      </c>
      <c r="K44" s="26">
        <f t="shared" si="10"/>
        <v>0</v>
      </c>
      <c r="L44" s="26">
        <f t="shared" si="18"/>
        <v>0</v>
      </c>
      <c r="M44" s="26">
        <f t="shared" si="11"/>
        <v>0</v>
      </c>
      <c r="N44" s="26">
        <f t="shared" si="19"/>
        <v>0</v>
      </c>
      <c r="O44" s="20" t="str">
        <f>'group input'!$C$44</f>
        <v>None</v>
      </c>
      <c r="P44" s="26">
        <f t="shared" si="20"/>
        <v>0</v>
      </c>
      <c r="Q44" s="26">
        <f t="shared" si="21"/>
        <v>0</v>
      </c>
      <c r="R44" s="20">
        <f t="shared" ca="1" si="22"/>
        <v>0</v>
      </c>
      <c r="S44" s="20">
        <f t="shared" si="23"/>
        <v>0</v>
      </c>
      <c r="T44" s="20">
        <f t="shared" si="24"/>
        <v>0</v>
      </c>
      <c r="U44" s="20">
        <f t="shared" si="13"/>
        <v>0</v>
      </c>
      <c r="V44" s="20">
        <f t="shared" si="25"/>
        <v>0</v>
      </c>
      <c r="W44" s="27">
        <f>IF(E44&gt;0,(V44*'summary lookup and rates'!$C$5)/1000,0)</f>
        <v>0</v>
      </c>
      <c r="X44" s="27">
        <f>(V44*'summary lookup and rates'!$C$6)/1000</f>
        <v>0</v>
      </c>
      <c r="Y44" s="20">
        <f>IF(AND(E44&gt;0,'group input'!$C$28="Yes"),'summary lookup and rates'!$C$7,0)</f>
        <v>0</v>
      </c>
      <c r="Z44" s="20" t="str">
        <f>'group input'!$C$52</f>
        <v>None</v>
      </c>
      <c r="AA44" s="26">
        <f t="shared" si="16"/>
        <v>0</v>
      </c>
      <c r="AB44" s="27">
        <f>IF(OR(E44=0,Z44="None"),0,INDEX('census age lookup Vol STD'!$B$4:$E$103,MATCH(D44,'census age lookup Vol STD'!$A$4:$A$103,0),MATCH(Z44,'census age lookup Vol STD'!$B$3:$E$3,0))*(AA44/10))</f>
        <v>0</v>
      </c>
      <c r="AC44" s="20" t="str">
        <f>'group input'!$C$59</f>
        <v>None</v>
      </c>
      <c r="AD44" s="26">
        <f t="shared" si="14"/>
        <v>0</v>
      </c>
      <c r="AE44" s="27">
        <f>IF(OR(E44=0,AC44="None"),0,INDEX('census age lookup Vol LTD'!$B$4:$E$103,MATCH(D44,'census age lookup Vol LTD'!$A$4:$A$103,0),MATCH(AC44,'census age lookup Vol LTD'!$B$3:$E$3,0))*(AD44/100))</f>
        <v>0</v>
      </c>
    </row>
    <row r="45" spans="1:31" x14ac:dyDescent="0.3">
      <c r="A45" s="19">
        <f>'group input'!B110</f>
        <v>0</v>
      </c>
      <c r="B45" s="20">
        <f>'group input'!C110</f>
        <v>0</v>
      </c>
      <c r="C45" s="20">
        <f>'group input'!D110</f>
        <v>0</v>
      </c>
      <c r="D45" s="20">
        <f t="shared" ca="1" si="8"/>
        <v>0</v>
      </c>
      <c r="E45" s="20">
        <f t="shared" si="9"/>
        <v>0</v>
      </c>
      <c r="F45" s="20">
        <f t="shared" si="15"/>
        <v>0</v>
      </c>
      <c r="G45" s="20" t="str">
        <f>'group input'!$C$16</f>
        <v>None</v>
      </c>
      <c r="H45" s="347">
        <f t="shared" si="17"/>
        <v>0</v>
      </c>
      <c r="I45" s="20" t="str">
        <f>'group input'!$C$28</f>
        <v>No</v>
      </c>
      <c r="J45" s="20" t="str">
        <f>'group input'!$C$33</f>
        <v>None</v>
      </c>
      <c r="K45" s="26">
        <f t="shared" si="10"/>
        <v>0</v>
      </c>
      <c r="L45" s="26">
        <f t="shared" si="18"/>
        <v>0</v>
      </c>
      <c r="M45" s="26">
        <f t="shared" si="11"/>
        <v>0</v>
      </c>
      <c r="N45" s="26">
        <f t="shared" si="19"/>
        <v>0</v>
      </c>
      <c r="O45" s="20" t="str">
        <f>'group input'!$C$44</f>
        <v>None</v>
      </c>
      <c r="P45" s="26">
        <f t="shared" si="20"/>
        <v>0</v>
      </c>
      <c r="Q45" s="26">
        <f t="shared" si="21"/>
        <v>0</v>
      </c>
      <c r="R45" s="20">
        <f t="shared" ca="1" si="22"/>
        <v>0</v>
      </c>
      <c r="S45" s="20">
        <f t="shared" si="23"/>
        <v>0</v>
      </c>
      <c r="T45" s="20">
        <f t="shared" si="24"/>
        <v>0</v>
      </c>
      <c r="U45" s="20">
        <f t="shared" si="13"/>
        <v>0</v>
      </c>
      <c r="V45" s="20">
        <f t="shared" si="25"/>
        <v>0</v>
      </c>
      <c r="W45" s="27">
        <f>IF(E45&gt;0,(V45*'summary lookup and rates'!$C$5)/1000,0)</f>
        <v>0</v>
      </c>
      <c r="X45" s="27">
        <f>(V45*'summary lookup and rates'!$C$6)/1000</f>
        <v>0</v>
      </c>
      <c r="Y45" s="20">
        <f>IF(AND(E45&gt;0,'group input'!$C$28="Yes"),'summary lookup and rates'!$C$7,0)</f>
        <v>0</v>
      </c>
      <c r="Z45" s="20" t="str">
        <f>'group input'!$C$52</f>
        <v>None</v>
      </c>
      <c r="AA45" s="26">
        <f t="shared" si="16"/>
        <v>0</v>
      </c>
      <c r="AB45" s="27">
        <f>IF(OR(E45=0,Z45="None"),0,INDEX('census age lookup Vol STD'!$B$4:$E$103,MATCH(D45,'census age lookup Vol STD'!$A$4:$A$103,0),MATCH(Z45,'census age lookup Vol STD'!$B$3:$E$3,0))*(AA45/10))</f>
        <v>0</v>
      </c>
      <c r="AC45" s="20" t="str">
        <f>'group input'!$C$59</f>
        <v>None</v>
      </c>
      <c r="AD45" s="26">
        <f t="shared" si="14"/>
        <v>0</v>
      </c>
      <c r="AE45" s="27">
        <f>IF(OR(E45=0,AC45="None"),0,INDEX('census age lookup Vol LTD'!$B$4:$E$103,MATCH(D45,'census age lookup Vol LTD'!$A$4:$A$103,0),MATCH(AC45,'census age lookup Vol LTD'!$B$3:$E$3,0))*(AD45/100))</f>
        <v>0</v>
      </c>
    </row>
    <row r="46" spans="1:31" x14ac:dyDescent="0.3">
      <c r="A46" s="19">
        <f>'group input'!B111</f>
        <v>0</v>
      </c>
      <c r="B46" s="20">
        <f>'group input'!C111</f>
        <v>0</v>
      </c>
      <c r="C46" s="20">
        <f>'group input'!D111</f>
        <v>0</v>
      </c>
      <c r="D46" s="20">
        <f t="shared" ca="1" si="8"/>
        <v>0</v>
      </c>
      <c r="E46" s="20">
        <f t="shared" si="9"/>
        <v>0</v>
      </c>
      <c r="F46" s="20">
        <f t="shared" si="15"/>
        <v>0</v>
      </c>
      <c r="G46" s="20" t="str">
        <f>'group input'!$C$16</f>
        <v>None</v>
      </c>
      <c r="H46" s="347">
        <f t="shared" si="17"/>
        <v>0</v>
      </c>
      <c r="I46" s="20" t="str">
        <f>'group input'!$C$28</f>
        <v>No</v>
      </c>
      <c r="J46" s="20" t="str">
        <f>'group input'!$C$33</f>
        <v>None</v>
      </c>
      <c r="K46" s="26">
        <f t="shared" si="10"/>
        <v>0</v>
      </c>
      <c r="L46" s="26">
        <f t="shared" si="18"/>
        <v>0</v>
      </c>
      <c r="M46" s="26">
        <f t="shared" si="11"/>
        <v>0</v>
      </c>
      <c r="N46" s="26">
        <f t="shared" si="19"/>
        <v>0</v>
      </c>
      <c r="O46" s="20" t="str">
        <f>'group input'!$C$44</f>
        <v>None</v>
      </c>
      <c r="P46" s="26">
        <f t="shared" si="20"/>
        <v>0</v>
      </c>
      <c r="Q46" s="26">
        <f t="shared" si="21"/>
        <v>0</v>
      </c>
      <c r="R46" s="20">
        <f t="shared" ca="1" si="22"/>
        <v>0</v>
      </c>
      <c r="S46" s="20">
        <f t="shared" si="23"/>
        <v>0</v>
      </c>
      <c r="T46" s="20">
        <f t="shared" si="24"/>
        <v>0</v>
      </c>
      <c r="U46" s="20">
        <f>T46+S46</f>
        <v>0</v>
      </c>
      <c r="V46" s="20">
        <f t="shared" si="25"/>
        <v>0</v>
      </c>
      <c r="W46" s="27">
        <f>IF(E46&gt;0,(V46*'summary lookup and rates'!$C$5)/1000,0)</f>
        <v>0</v>
      </c>
      <c r="X46" s="27">
        <f>(V46*'summary lookup and rates'!$C$6)/1000</f>
        <v>0</v>
      </c>
      <c r="Y46" s="20">
        <f>IF(AND(E46&gt;0,'group input'!$C$28="Yes"),'summary lookup and rates'!$C$7,0)</f>
        <v>0</v>
      </c>
      <c r="Z46" s="20" t="str">
        <f>'group input'!$C$52</f>
        <v>None</v>
      </c>
      <c r="AA46" s="26">
        <f t="shared" si="16"/>
        <v>0</v>
      </c>
      <c r="AB46" s="27">
        <f>IF(OR(E46=0,Z46="None"),0,INDEX('census age lookup Vol STD'!$B$4:$E$103,MATCH(D46,'census age lookup Vol STD'!$A$4:$A$103,0),MATCH(Z46,'census age lookup Vol STD'!$B$3:$E$3,0))*(AA46/10))</f>
        <v>0</v>
      </c>
      <c r="AC46" s="20" t="str">
        <f>'group input'!$C$59</f>
        <v>None</v>
      </c>
      <c r="AD46" s="26">
        <f t="shared" si="14"/>
        <v>0</v>
      </c>
      <c r="AE46" s="27">
        <f>IF(OR(E46=0,AC46="None"),0,INDEX('census age lookup Vol LTD'!$B$4:$E$103,MATCH(D46,'census age lookup Vol LTD'!$A$4:$A$103,0),MATCH(AC46,'census age lookup Vol LTD'!$B$3:$E$3,0))*(AD46/100))</f>
        <v>0</v>
      </c>
    </row>
    <row r="47" spans="1:31" x14ac:dyDescent="0.3">
      <c r="A47" s="19">
        <f>'group input'!B112</f>
        <v>0</v>
      </c>
      <c r="B47" s="20">
        <f>'group input'!C112</f>
        <v>0</v>
      </c>
      <c r="C47" s="20">
        <f>'group input'!D112</f>
        <v>0</v>
      </c>
      <c r="D47" s="20">
        <f t="shared" ca="1" si="8"/>
        <v>0</v>
      </c>
      <c r="E47" s="20">
        <f t="shared" si="9"/>
        <v>0</v>
      </c>
      <c r="F47" s="20">
        <f t="shared" si="15"/>
        <v>0</v>
      </c>
      <c r="G47" s="20" t="str">
        <f>'group input'!$C$16</f>
        <v>None</v>
      </c>
      <c r="H47" s="347">
        <f t="shared" si="17"/>
        <v>0</v>
      </c>
      <c r="I47" s="20" t="str">
        <f>'group input'!$C$28</f>
        <v>No</v>
      </c>
      <c r="J47" s="20" t="str">
        <f>'group input'!$C$33</f>
        <v>None</v>
      </c>
      <c r="K47" s="26">
        <f t="shared" si="10"/>
        <v>0</v>
      </c>
      <c r="L47" s="26">
        <f t="shared" si="18"/>
        <v>0</v>
      </c>
      <c r="M47" s="26">
        <f t="shared" si="11"/>
        <v>0</v>
      </c>
      <c r="N47" s="26">
        <f t="shared" si="19"/>
        <v>0</v>
      </c>
      <c r="O47" s="20" t="str">
        <f>'group input'!$C$44</f>
        <v>None</v>
      </c>
      <c r="P47" s="26">
        <f t="shared" si="20"/>
        <v>0</v>
      </c>
      <c r="Q47" s="26">
        <f t="shared" si="21"/>
        <v>0</v>
      </c>
      <c r="R47" s="20">
        <f t="shared" ca="1" si="22"/>
        <v>0</v>
      </c>
      <c r="S47" s="20">
        <f t="shared" si="23"/>
        <v>0</v>
      </c>
      <c r="T47" s="20">
        <f t="shared" si="24"/>
        <v>0</v>
      </c>
      <c r="U47" s="20">
        <f t="shared" si="13"/>
        <v>0</v>
      </c>
      <c r="V47" s="20">
        <f t="shared" si="25"/>
        <v>0</v>
      </c>
      <c r="W47" s="27">
        <f>IF(E47&gt;0,(V47*'summary lookup and rates'!$C$5)/1000,0)</f>
        <v>0</v>
      </c>
      <c r="X47" s="27">
        <f>(V47*'summary lookup and rates'!$C$6)/1000</f>
        <v>0</v>
      </c>
      <c r="Y47" s="20">
        <f>IF(AND(E47&gt;0,'group input'!$C$28="Yes"),'summary lookup and rates'!$C$7,0)</f>
        <v>0</v>
      </c>
      <c r="Z47" s="20" t="str">
        <f>'group input'!$C$52</f>
        <v>None</v>
      </c>
      <c r="AA47" s="26">
        <f t="shared" si="16"/>
        <v>0</v>
      </c>
      <c r="AB47" s="27">
        <f>IF(OR(E47=0,Z47="None"),0,INDEX('census age lookup Vol STD'!$B$4:$E$103,MATCH(D47,'census age lookup Vol STD'!$A$4:$A$103,0),MATCH(Z47,'census age lookup Vol STD'!$B$3:$E$3,0))*(AA47/10))</f>
        <v>0</v>
      </c>
      <c r="AC47" s="20" t="str">
        <f>'group input'!$C$59</f>
        <v>None</v>
      </c>
      <c r="AD47" s="26">
        <f t="shared" si="14"/>
        <v>0</v>
      </c>
      <c r="AE47" s="27">
        <f>IF(OR(E47=0,AC47="None"),0,INDEX('census age lookup Vol LTD'!$B$4:$E$103,MATCH(D47,'census age lookup Vol LTD'!$A$4:$A$103,0),MATCH(AC47,'census age lookup Vol LTD'!$B$3:$E$3,0))*(AD47/100))</f>
        <v>0</v>
      </c>
    </row>
    <row r="48" spans="1:31" x14ac:dyDescent="0.3">
      <c r="A48" s="19">
        <f>'group input'!B113</f>
        <v>0</v>
      </c>
      <c r="B48" s="20">
        <f>'group input'!C113</f>
        <v>0</v>
      </c>
      <c r="C48" s="20">
        <f>'group input'!D113</f>
        <v>0</v>
      </c>
      <c r="D48" s="20">
        <f t="shared" ca="1" si="8"/>
        <v>0</v>
      </c>
      <c r="E48" s="20">
        <f t="shared" si="9"/>
        <v>0</v>
      </c>
      <c r="F48" s="20">
        <f t="shared" si="15"/>
        <v>0</v>
      </c>
      <c r="G48" s="20" t="str">
        <f>'group input'!$C$16</f>
        <v>None</v>
      </c>
      <c r="H48" s="347">
        <f t="shared" si="17"/>
        <v>0</v>
      </c>
      <c r="I48" s="20" t="str">
        <f>'group input'!$C$28</f>
        <v>No</v>
      </c>
      <c r="J48" s="20" t="str">
        <f>'group input'!$C$33</f>
        <v>None</v>
      </c>
      <c r="K48" s="26">
        <f t="shared" si="10"/>
        <v>0</v>
      </c>
      <c r="L48" s="26">
        <f t="shared" si="18"/>
        <v>0</v>
      </c>
      <c r="M48" s="26">
        <f t="shared" si="11"/>
        <v>0</v>
      </c>
      <c r="N48" s="26">
        <f t="shared" si="19"/>
        <v>0</v>
      </c>
      <c r="O48" s="20" t="str">
        <f>'group input'!$C$44</f>
        <v>None</v>
      </c>
      <c r="P48" s="26">
        <f t="shared" si="20"/>
        <v>0</v>
      </c>
      <c r="Q48" s="26">
        <f t="shared" si="21"/>
        <v>0</v>
      </c>
      <c r="R48" s="20">
        <f t="shared" ca="1" si="22"/>
        <v>0</v>
      </c>
      <c r="S48" s="20">
        <f t="shared" si="23"/>
        <v>0</v>
      </c>
      <c r="T48" s="20">
        <f t="shared" si="24"/>
        <v>0</v>
      </c>
      <c r="U48" s="20">
        <f t="shared" si="13"/>
        <v>0</v>
      </c>
      <c r="V48" s="20">
        <f t="shared" si="25"/>
        <v>0</v>
      </c>
      <c r="W48" s="27">
        <f>IF(E48&gt;0,(V48*'summary lookup and rates'!$C$5)/1000,0)</f>
        <v>0</v>
      </c>
      <c r="X48" s="27">
        <f>(V48*'summary lookup and rates'!$C$6)/1000</f>
        <v>0</v>
      </c>
      <c r="Y48" s="20">
        <f>IF(AND(E48&gt;0,'group input'!$C$28="Yes"),'summary lookup and rates'!$C$7,0)</f>
        <v>0</v>
      </c>
      <c r="Z48" s="20" t="str">
        <f>'group input'!$C$52</f>
        <v>None</v>
      </c>
      <c r="AA48" s="26">
        <f t="shared" si="16"/>
        <v>0</v>
      </c>
      <c r="AB48" s="27">
        <f>IF(OR(E48=0,Z48="None"),0,INDEX('census age lookup Vol STD'!$B$4:$E$103,MATCH(D48,'census age lookup Vol STD'!$A$4:$A$103,0),MATCH(Z48,'census age lookup Vol STD'!$B$3:$E$3,0))*(AA48/10))</f>
        <v>0</v>
      </c>
      <c r="AC48" s="20" t="str">
        <f>'group input'!$C$59</f>
        <v>None</v>
      </c>
      <c r="AD48" s="26">
        <f t="shared" si="14"/>
        <v>0</v>
      </c>
      <c r="AE48" s="27">
        <f>IF(OR(E48=0,AC48="None"),0,INDEX('census age lookup Vol LTD'!$B$4:$E$103,MATCH(D48,'census age lookup Vol LTD'!$A$4:$A$103,0),MATCH(AC48,'census age lookup Vol LTD'!$B$3:$E$3,0))*(AD48/100))</f>
        <v>0</v>
      </c>
    </row>
    <row r="49" spans="1:31" x14ac:dyDescent="0.3">
      <c r="A49" s="19">
        <f>'group input'!B114</f>
        <v>0</v>
      </c>
      <c r="B49" s="20">
        <f>'group input'!C114</f>
        <v>0</v>
      </c>
      <c r="C49" s="20">
        <f>'group input'!D114</f>
        <v>0</v>
      </c>
      <c r="D49" s="20">
        <f t="shared" ca="1" si="8"/>
        <v>0</v>
      </c>
      <c r="E49" s="20">
        <f t="shared" si="9"/>
        <v>0</v>
      </c>
      <c r="F49" s="20">
        <f t="shared" si="15"/>
        <v>0</v>
      </c>
      <c r="G49" s="20" t="str">
        <f>'group input'!$C$16</f>
        <v>None</v>
      </c>
      <c r="H49" s="347">
        <f t="shared" si="17"/>
        <v>0</v>
      </c>
      <c r="I49" s="20" t="str">
        <f>'group input'!$C$28</f>
        <v>No</v>
      </c>
      <c r="J49" s="20" t="str">
        <f>'group input'!$C$33</f>
        <v>None</v>
      </c>
      <c r="K49" s="26">
        <f t="shared" si="10"/>
        <v>0</v>
      </c>
      <c r="L49" s="26">
        <f t="shared" si="18"/>
        <v>0</v>
      </c>
      <c r="M49" s="26">
        <f t="shared" si="11"/>
        <v>0</v>
      </c>
      <c r="N49" s="26">
        <f t="shared" si="19"/>
        <v>0</v>
      </c>
      <c r="O49" s="20" t="str">
        <f>'group input'!$C$44</f>
        <v>None</v>
      </c>
      <c r="P49" s="26">
        <f t="shared" si="20"/>
        <v>0</v>
      </c>
      <c r="Q49" s="26">
        <f t="shared" si="21"/>
        <v>0</v>
      </c>
      <c r="R49" s="20">
        <f t="shared" ca="1" si="22"/>
        <v>0</v>
      </c>
      <c r="S49" s="20">
        <f t="shared" si="23"/>
        <v>0</v>
      </c>
      <c r="T49" s="20">
        <f t="shared" si="24"/>
        <v>0</v>
      </c>
      <c r="U49" s="20">
        <f t="shared" si="13"/>
        <v>0</v>
      </c>
      <c r="V49" s="20">
        <f t="shared" si="25"/>
        <v>0</v>
      </c>
      <c r="W49" s="27">
        <f>IF(E49&gt;0,(V49*'summary lookup and rates'!$C$5)/1000,0)</f>
        <v>0</v>
      </c>
      <c r="X49" s="27">
        <f>(V49*'summary lookup and rates'!$C$6)/1000</f>
        <v>0</v>
      </c>
      <c r="Y49" s="20">
        <f>IF(AND(E49&gt;0,'group input'!$C$28="Yes"),'summary lookup and rates'!$C$7,0)</f>
        <v>0</v>
      </c>
      <c r="Z49" s="20" t="str">
        <f>'group input'!$C$52</f>
        <v>None</v>
      </c>
      <c r="AA49" s="26">
        <f t="shared" si="16"/>
        <v>0</v>
      </c>
      <c r="AB49" s="27">
        <f>IF(OR(E49=0,Z49="None"),0,INDEX('census age lookup Vol STD'!$B$4:$E$103,MATCH(D49,'census age lookup Vol STD'!$A$4:$A$103,0),MATCH(Z49,'census age lookup Vol STD'!$B$3:$E$3,0))*(AA49/10))</f>
        <v>0</v>
      </c>
      <c r="AC49" s="20" t="str">
        <f>'group input'!$C$59</f>
        <v>None</v>
      </c>
      <c r="AD49" s="26">
        <f t="shared" si="14"/>
        <v>0</v>
      </c>
      <c r="AE49" s="27">
        <f>IF(OR(E49=0,AC49="None"),0,INDEX('census age lookup Vol LTD'!$B$4:$E$103,MATCH(D49,'census age lookup Vol LTD'!$A$4:$A$103,0),MATCH(AC49,'census age lookup Vol LTD'!$B$3:$E$3,0))*(AD49/100))</f>
        <v>0</v>
      </c>
    </row>
    <row r="50" spans="1:31" x14ac:dyDescent="0.3">
      <c r="A50" s="19">
        <f>'group input'!B115</f>
        <v>0</v>
      </c>
      <c r="B50" s="20">
        <f>'group input'!C115</f>
        <v>0</v>
      </c>
      <c r="C50" s="20">
        <f>'group input'!D115</f>
        <v>0</v>
      </c>
      <c r="D50" s="20">
        <f t="shared" ca="1" si="8"/>
        <v>0</v>
      </c>
      <c r="E50" s="20">
        <f t="shared" si="9"/>
        <v>0</v>
      </c>
      <c r="F50" s="20">
        <f t="shared" si="15"/>
        <v>0</v>
      </c>
      <c r="G50" s="20" t="str">
        <f>'group input'!$C$16</f>
        <v>None</v>
      </c>
      <c r="H50" s="347">
        <f t="shared" si="17"/>
        <v>0</v>
      </c>
      <c r="I50" s="20" t="str">
        <f>'group input'!$C$28</f>
        <v>No</v>
      </c>
      <c r="J50" s="20" t="str">
        <f>'group input'!$C$33</f>
        <v>None</v>
      </c>
      <c r="K50" s="26">
        <f t="shared" si="10"/>
        <v>0</v>
      </c>
      <c r="L50" s="26">
        <f t="shared" si="18"/>
        <v>0</v>
      </c>
      <c r="M50" s="26">
        <f t="shared" si="11"/>
        <v>0</v>
      </c>
      <c r="N50" s="26">
        <f t="shared" si="19"/>
        <v>0</v>
      </c>
      <c r="O50" s="20" t="str">
        <f>'group input'!$C$44</f>
        <v>None</v>
      </c>
      <c r="P50" s="26">
        <f t="shared" si="20"/>
        <v>0</v>
      </c>
      <c r="Q50" s="26">
        <f t="shared" si="21"/>
        <v>0</v>
      </c>
      <c r="R50" s="20">
        <f t="shared" ca="1" si="22"/>
        <v>0</v>
      </c>
      <c r="S50" s="20">
        <f t="shared" si="23"/>
        <v>0</v>
      </c>
      <c r="T50" s="20">
        <f t="shared" si="24"/>
        <v>0</v>
      </c>
      <c r="U50" s="20">
        <f t="shared" si="13"/>
        <v>0</v>
      </c>
      <c r="V50" s="20">
        <f t="shared" si="25"/>
        <v>0</v>
      </c>
      <c r="W50" s="27">
        <f>IF(E50&gt;0,(V50*'summary lookup and rates'!$C$5)/1000,0)</f>
        <v>0</v>
      </c>
      <c r="X50" s="27">
        <f>(V50*'summary lookup and rates'!$C$6)/1000</f>
        <v>0</v>
      </c>
      <c r="Y50" s="20">
        <f>IF(AND(E50&gt;0,'group input'!$C$28="Yes"),'summary lookup and rates'!$C$7,0)</f>
        <v>0</v>
      </c>
      <c r="Z50" s="20" t="str">
        <f>'group input'!$C$52</f>
        <v>None</v>
      </c>
      <c r="AA50" s="26">
        <f t="shared" si="16"/>
        <v>0</v>
      </c>
      <c r="AB50" s="27">
        <f>IF(OR(E50=0,Z50="None"),0,INDEX('census age lookup Vol STD'!$B$4:$E$103,MATCH(D50,'census age lookup Vol STD'!$A$4:$A$103,0),MATCH(Z50,'census age lookup Vol STD'!$B$3:$E$3,0))*(AA50/10))</f>
        <v>0</v>
      </c>
      <c r="AC50" s="20" t="str">
        <f>'group input'!$C$59</f>
        <v>None</v>
      </c>
      <c r="AD50" s="26">
        <f t="shared" si="14"/>
        <v>0</v>
      </c>
      <c r="AE50" s="27">
        <f>IF(OR(E50=0,AC50="None"),0,INDEX('census age lookup Vol LTD'!$B$4:$E$103,MATCH(D50,'census age lookup Vol LTD'!$A$4:$A$103,0),MATCH(AC50,'census age lookup Vol LTD'!$B$3:$E$3,0))*(AD50/100))</f>
        <v>0</v>
      </c>
    </row>
    <row r="51" spans="1:31" x14ac:dyDescent="0.3">
      <c r="A51" s="19">
        <f>'group input'!B116</f>
        <v>0</v>
      </c>
      <c r="B51" s="20">
        <f>'group input'!C116</f>
        <v>0</v>
      </c>
      <c r="C51" s="20">
        <f>'group input'!D116</f>
        <v>0</v>
      </c>
      <c r="D51" s="20">
        <f t="shared" ca="1" si="8"/>
        <v>0</v>
      </c>
      <c r="E51" s="20">
        <f t="shared" si="9"/>
        <v>0</v>
      </c>
      <c r="F51" s="20">
        <f t="shared" si="15"/>
        <v>0</v>
      </c>
      <c r="G51" s="20" t="str">
        <f>'group input'!$C$16</f>
        <v>None</v>
      </c>
      <c r="H51" s="347">
        <f t="shared" si="17"/>
        <v>0</v>
      </c>
      <c r="I51" s="20" t="str">
        <f>'group input'!$C$28</f>
        <v>No</v>
      </c>
      <c r="J51" s="20" t="str">
        <f>'group input'!$C$33</f>
        <v>None</v>
      </c>
      <c r="K51" s="26">
        <f t="shared" si="10"/>
        <v>0</v>
      </c>
      <c r="L51" s="26">
        <f t="shared" si="18"/>
        <v>0</v>
      </c>
      <c r="M51" s="26">
        <f t="shared" si="11"/>
        <v>0</v>
      </c>
      <c r="N51" s="26">
        <f t="shared" si="19"/>
        <v>0</v>
      </c>
      <c r="O51" s="20" t="str">
        <f>'group input'!$C$44</f>
        <v>None</v>
      </c>
      <c r="P51" s="26">
        <f t="shared" si="20"/>
        <v>0</v>
      </c>
      <c r="Q51" s="26">
        <f t="shared" si="21"/>
        <v>0</v>
      </c>
      <c r="R51" s="20">
        <f t="shared" ca="1" si="22"/>
        <v>0</v>
      </c>
      <c r="S51" s="20">
        <f t="shared" si="23"/>
        <v>0</v>
      </c>
      <c r="T51" s="20">
        <f t="shared" si="24"/>
        <v>0</v>
      </c>
      <c r="U51" s="20">
        <f t="shared" si="13"/>
        <v>0</v>
      </c>
      <c r="V51" s="20">
        <f t="shared" si="25"/>
        <v>0</v>
      </c>
      <c r="W51" s="27">
        <f>IF(E51&gt;0,(V51*'summary lookup and rates'!$C$5)/1000,0)</f>
        <v>0</v>
      </c>
      <c r="X51" s="27">
        <f>(V51*'summary lookup and rates'!$C$6)/1000</f>
        <v>0</v>
      </c>
      <c r="Y51" s="20">
        <f>IF(AND(E51&gt;0,'group input'!$C$28="Yes"),'summary lookup and rates'!$C$7,0)</f>
        <v>0</v>
      </c>
      <c r="Z51" s="20" t="str">
        <f>'group input'!$C$52</f>
        <v>None</v>
      </c>
      <c r="AA51" s="26">
        <f t="shared" si="16"/>
        <v>0</v>
      </c>
      <c r="AB51" s="27">
        <f>IF(OR(E51=0,Z51="None"),0,INDEX('census age lookup Vol STD'!$B$4:$E$103,MATCH(D51,'census age lookup Vol STD'!$A$4:$A$103,0),MATCH(Z51,'census age lookup Vol STD'!$B$3:$E$3,0))*(AA51/10))</f>
        <v>0</v>
      </c>
      <c r="AC51" s="20" t="str">
        <f>'group input'!$C$59</f>
        <v>None</v>
      </c>
      <c r="AD51" s="26">
        <f t="shared" si="14"/>
        <v>0</v>
      </c>
      <c r="AE51" s="27">
        <f>IF(OR(E51=0,AC51="None"),0,INDEX('census age lookup Vol LTD'!$B$4:$E$103,MATCH(D51,'census age lookup Vol LTD'!$A$4:$A$103,0),MATCH(AC51,'census age lookup Vol LTD'!$B$3:$E$3,0))*(AD51/100))</f>
        <v>0</v>
      </c>
    </row>
    <row r="52" spans="1:31" x14ac:dyDescent="0.3">
      <c r="A52" s="19">
        <f>'group input'!B117</f>
        <v>0</v>
      </c>
      <c r="B52" s="20">
        <f>'group input'!C117</f>
        <v>0</v>
      </c>
      <c r="C52" s="20">
        <f>'group input'!D117</f>
        <v>0</v>
      </c>
      <c r="D52" s="20">
        <f t="shared" ca="1" si="8"/>
        <v>0</v>
      </c>
      <c r="E52" s="20">
        <f t="shared" si="9"/>
        <v>0</v>
      </c>
      <c r="F52" s="20">
        <f t="shared" si="15"/>
        <v>0</v>
      </c>
      <c r="G52" s="20" t="str">
        <f>'group input'!$C$16</f>
        <v>None</v>
      </c>
      <c r="H52" s="347">
        <f t="shared" si="17"/>
        <v>0</v>
      </c>
      <c r="I52" s="20" t="str">
        <f>'group input'!$C$28</f>
        <v>No</v>
      </c>
      <c r="J52" s="20" t="str">
        <f>'group input'!$C$33</f>
        <v>None</v>
      </c>
      <c r="K52" s="26">
        <f t="shared" si="10"/>
        <v>0</v>
      </c>
      <c r="L52" s="26">
        <f t="shared" si="18"/>
        <v>0</v>
      </c>
      <c r="M52" s="26">
        <f t="shared" si="11"/>
        <v>0</v>
      </c>
      <c r="N52" s="26">
        <f t="shared" si="19"/>
        <v>0</v>
      </c>
      <c r="O52" s="20" t="str">
        <f>'group input'!$C$44</f>
        <v>None</v>
      </c>
      <c r="P52" s="26">
        <f t="shared" si="20"/>
        <v>0</v>
      </c>
      <c r="Q52" s="26">
        <f t="shared" si="21"/>
        <v>0</v>
      </c>
      <c r="R52" s="20">
        <f t="shared" ca="1" si="22"/>
        <v>0</v>
      </c>
      <c r="S52" s="20">
        <f t="shared" si="23"/>
        <v>0</v>
      </c>
      <c r="T52" s="20">
        <f t="shared" si="24"/>
        <v>0</v>
      </c>
      <c r="U52" s="20">
        <f t="shared" si="13"/>
        <v>0</v>
      </c>
      <c r="V52" s="20">
        <f t="shared" si="25"/>
        <v>0</v>
      </c>
      <c r="W52" s="27">
        <f>IF(E52&gt;0,(V52*'summary lookup and rates'!$C$5)/1000,0)</f>
        <v>0</v>
      </c>
      <c r="X52" s="27">
        <f>(V52*'summary lookup and rates'!$C$6)/1000</f>
        <v>0</v>
      </c>
      <c r="Y52" s="20">
        <f>IF(AND(E52&gt;0,'group input'!$C$28="Yes"),'summary lookup and rates'!$C$7,0)</f>
        <v>0</v>
      </c>
      <c r="Z52" s="20" t="str">
        <f>'group input'!$C$52</f>
        <v>None</v>
      </c>
      <c r="AA52" s="26">
        <f t="shared" si="16"/>
        <v>0</v>
      </c>
      <c r="AB52" s="27">
        <f>IF(OR(E52=0,Z52="None"),0,INDEX('census age lookup Vol STD'!$B$4:$E$103,MATCH(D52,'census age lookup Vol STD'!$A$4:$A$103,0),MATCH(Z52,'census age lookup Vol STD'!$B$3:$E$3,0))*(AA52/10))</f>
        <v>0</v>
      </c>
      <c r="AC52" s="20" t="str">
        <f>'group input'!$C$59</f>
        <v>None</v>
      </c>
      <c r="AD52" s="26">
        <f t="shared" si="14"/>
        <v>0</v>
      </c>
      <c r="AE52" s="27">
        <f>IF(OR(E52=0,AC52="None"),0,INDEX('census age lookup Vol LTD'!$B$4:$E$103,MATCH(D52,'census age lookup Vol LTD'!$A$4:$A$103,0),MATCH(AC52,'census age lookup Vol LTD'!$B$3:$E$3,0))*(AD52/100))</f>
        <v>0</v>
      </c>
    </row>
    <row r="53" spans="1:31" s="10" customFormat="1" x14ac:dyDescent="0.3">
      <c r="A53" s="28">
        <f>'group input'!B118</f>
        <v>0</v>
      </c>
      <c r="B53" s="29">
        <f>'group input'!C118</f>
        <v>0</v>
      </c>
      <c r="C53" s="29">
        <f>'group input'!D118</f>
        <v>0</v>
      </c>
      <c r="D53" s="29">
        <f t="shared" ca="1" si="8"/>
        <v>0</v>
      </c>
      <c r="E53" s="29">
        <f t="shared" si="9"/>
        <v>0</v>
      </c>
      <c r="F53" s="29">
        <f t="shared" si="15"/>
        <v>0</v>
      </c>
      <c r="G53" s="29" t="str">
        <f>'group input'!$C$16</f>
        <v>None</v>
      </c>
      <c r="H53" s="348">
        <f t="shared" si="17"/>
        <v>0</v>
      </c>
      <c r="I53" s="29" t="str">
        <f>'group input'!$C$28</f>
        <v>No</v>
      </c>
      <c r="J53" s="29" t="str">
        <f>'group input'!$C$33</f>
        <v>None</v>
      </c>
      <c r="K53" s="26">
        <f t="shared" si="10"/>
        <v>0</v>
      </c>
      <c r="L53" s="26">
        <f t="shared" si="18"/>
        <v>0</v>
      </c>
      <c r="M53" s="26">
        <f t="shared" si="11"/>
        <v>0</v>
      </c>
      <c r="N53" s="26">
        <f t="shared" si="19"/>
        <v>0</v>
      </c>
      <c r="O53" s="29" t="str">
        <f>'group input'!$C$44</f>
        <v>None</v>
      </c>
      <c r="P53" s="30">
        <f t="shared" si="20"/>
        <v>0</v>
      </c>
      <c r="Q53" s="30">
        <f t="shared" si="21"/>
        <v>0</v>
      </c>
      <c r="R53" s="29">
        <f t="shared" ca="1" si="22"/>
        <v>0</v>
      </c>
      <c r="S53" s="29">
        <f t="shared" si="23"/>
        <v>0</v>
      </c>
      <c r="T53" s="20">
        <f t="shared" si="24"/>
        <v>0</v>
      </c>
      <c r="U53" s="29">
        <f t="shared" si="13"/>
        <v>0</v>
      </c>
      <c r="V53" s="29">
        <f t="shared" si="25"/>
        <v>0</v>
      </c>
      <c r="W53" s="31">
        <f>IF(E53&gt;0,(V53*'summary lookup and rates'!$C$5)/1000,0)</f>
        <v>0</v>
      </c>
      <c r="X53" s="31">
        <f>(V53*'summary lookup and rates'!$C$6)/1000</f>
        <v>0</v>
      </c>
      <c r="Y53" s="29">
        <f>IF(AND(E53&gt;0,'group input'!$C$28="Yes"),'summary lookup and rates'!$C$7,0)</f>
        <v>0</v>
      </c>
      <c r="Z53" s="20" t="str">
        <f>'group input'!$C$52</f>
        <v>None</v>
      </c>
      <c r="AA53" s="26">
        <f t="shared" si="16"/>
        <v>0</v>
      </c>
      <c r="AB53" s="27">
        <f>IF(OR(E53=0,Z53="None"),0,INDEX('census age lookup Vol STD'!$B$4:$E$103,MATCH(D53,'census age lookup Vol STD'!$A$4:$A$103,0),MATCH(Z53,'census age lookup Vol STD'!$B$3:$E$3,0))*(AA53/10))</f>
        <v>0</v>
      </c>
      <c r="AC53" s="20" t="str">
        <f>'group input'!$C$59</f>
        <v>None</v>
      </c>
      <c r="AD53" s="26">
        <f t="shared" si="14"/>
        <v>0</v>
      </c>
      <c r="AE53" s="27">
        <f>IF(OR(E53=0,AC53="None"),0,INDEX('census age lookup Vol LTD'!$B$4:$E$103,MATCH(D53,'census age lookup Vol LTD'!$A$4:$A$103,0),MATCH(AC53,'census age lookup Vol LTD'!$B$3:$E$3,0))*(AD53/100))</f>
        <v>0</v>
      </c>
    </row>
    <row r="54" spans="1:31" x14ac:dyDescent="0.3">
      <c r="A54" s="19">
        <f>'group input'!B119</f>
        <v>0</v>
      </c>
      <c r="B54" s="20">
        <f>'group input'!C119</f>
        <v>0</v>
      </c>
      <c r="C54" s="20">
        <f>'group input'!D119</f>
        <v>0</v>
      </c>
      <c r="D54" s="20">
        <f t="shared" ca="1" si="8"/>
        <v>0</v>
      </c>
      <c r="E54" s="20">
        <f t="shared" si="9"/>
        <v>0</v>
      </c>
      <c r="F54" s="20">
        <f t="shared" si="15"/>
        <v>0</v>
      </c>
      <c r="G54" s="20" t="str">
        <f>'group input'!$C$16</f>
        <v>None</v>
      </c>
      <c r="H54" s="347">
        <f t="shared" si="17"/>
        <v>0</v>
      </c>
      <c r="I54" s="20" t="str">
        <f>'group input'!$C$28</f>
        <v>No</v>
      </c>
      <c r="J54" s="20" t="str">
        <f>'group input'!$C$33</f>
        <v>None</v>
      </c>
      <c r="K54" s="26">
        <f t="shared" si="10"/>
        <v>0</v>
      </c>
      <c r="L54" s="26">
        <f t="shared" si="18"/>
        <v>0</v>
      </c>
      <c r="M54" s="26">
        <f t="shared" si="11"/>
        <v>0</v>
      </c>
      <c r="N54" s="26">
        <f t="shared" si="19"/>
        <v>0</v>
      </c>
      <c r="O54" s="20" t="str">
        <f>'group input'!$C$44</f>
        <v>None</v>
      </c>
      <c r="P54" s="26">
        <f t="shared" si="20"/>
        <v>0</v>
      </c>
      <c r="Q54" s="26">
        <f t="shared" si="21"/>
        <v>0</v>
      </c>
      <c r="R54" s="20">
        <f t="shared" ca="1" si="22"/>
        <v>0</v>
      </c>
      <c r="S54" s="20">
        <f t="shared" si="23"/>
        <v>0</v>
      </c>
      <c r="T54" s="20">
        <f t="shared" si="24"/>
        <v>0</v>
      </c>
      <c r="U54" s="20">
        <f t="shared" si="13"/>
        <v>0</v>
      </c>
      <c r="V54" s="20">
        <f t="shared" si="25"/>
        <v>0</v>
      </c>
      <c r="W54" s="27">
        <f>IF(E54&gt;0,(V54*'summary lookup and rates'!$C$5)/1000,0)</f>
        <v>0</v>
      </c>
      <c r="X54" s="27">
        <f>(V54*'summary lookup and rates'!$C$6)/1000</f>
        <v>0</v>
      </c>
      <c r="Y54" s="20">
        <f>IF(AND(E54&gt;0,'group input'!$C$28="Yes"),'summary lookup and rates'!$C$7,0)</f>
        <v>0</v>
      </c>
      <c r="Z54" s="20" t="str">
        <f>'group input'!$C$52</f>
        <v>None</v>
      </c>
      <c r="AA54" s="26">
        <f t="shared" si="16"/>
        <v>0</v>
      </c>
      <c r="AB54" s="27">
        <f>IF(OR(E54=0,Z54="None"),0,INDEX('census age lookup Vol STD'!$B$4:$E$103,MATCH(D54,'census age lookup Vol STD'!$A$4:$A$103,0),MATCH(Z54,'census age lookup Vol STD'!$B$3:$E$3,0))*(AA54/10))</f>
        <v>0</v>
      </c>
      <c r="AC54" s="20" t="str">
        <f>'group input'!$C$59</f>
        <v>None</v>
      </c>
      <c r="AD54" s="26">
        <f t="shared" si="14"/>
        <v>0</v>
      </c>
      <c r="AE54" s="27">
        <f>IF(OR(E54=0,AC54="None"),0,INDEX('census age lookup Vol LTD'!$B$4:$E$103,MATCH(D54,'census age lookup Vol LTD'!$A$4:$A$103,0),MATCH(AC54,'census age lookup Vol LTD'!$B$3:$E$3,0))*(AD54/100))</f>
        <v>0</v>
      </c>
    </row>
    <row r="55" spans="1:31" x14ac:dyDescent="0.3">
      <c r="A55" s="19">
        <f>'group input'!B120</f>
        <v>0</v>
      </c>
      <c r="B55" s="20">
        <f>'group input'!C120</f>
        <v>0</v>
      </c>
      <c r="C55" s="20">
        <f>'group input'!D120</f>
        <v>0</v>
      </c>
      <c r="D55" s="20">
        <f t="shared" ca="1" si="8"/>
        <v>0</v>
      </c>
      <c r="E55" s="20">
        <f t="shared" si="9"/>
        <v>0</v>
      </c>
      <c r="F55" s="20">
        <f t="shared" si="15"/>
        <v>0</v>
      </c>
      <c r="G55" s="20" t="str">
        <f>'group input'!$C$16</f>
        <v>None</v>
      </c>
      <c r="H55" s="347">
        <f t="shared" si="17"/>
        <v>0</v>
      </c>
      <c r="I55" s="20" t="str">
        <f>'group input'!$C$28</f>
        <v>No</v>
      </c>
      <c r="J55" s="20" t="str">
        <f>'group input'!$C$33</f>
        <v>None</v>
      </c>
      <c r="K55" s="26">
        <f t="shared" si="10"/>
        <v>0</v>
      </c>
      <c r="L55" s="26">
        <f t="shared" si="18"/>
        <v>0</v>
      </c>
      <c r="M55" s="26">
        <f t="shared" si="11"/>
        <v>0</v>
      </c>
      <c r="N55" s="26">
        <f t="shared" si="19"/>
        <v>0</v>
      </c>
      <c r="O55" s="20" t="str">
        <f>'group input'!$C$44</f>
        <v>None</v>
      </c>
      <c r="P55" s="26">
        <f t="shared" si="20"/>
        <v>0</v>
      </c>
      <c r="Q55" s="26">
        <f t="shared" si="21"/>
        <v>0</v>
      </c>
      <c r="R55" s="20">
        <f t="shared" ca="1" si="22"/>
        <v>0</v>
      </c>
      <c r="S55" s="20">
        <f t="shared" si="23"/>
        <v>0</v>
      </c>
      <c r="T55" s="20">
        <f t="shared" si="24"/>
        <v>0</v>
      </c>
      <c r="U55" s="20">
        <f t="shared" si="13"/>
        <v>0</v>
      </c>
      <c r="V55" s="20">
        <f t="shared" si="25"/>
        <v>0</v>
      </c>
      <c r="W55" s="27">
        <f>IF(E55&gt;0,(V55*'summary lookup and rates'!$C$5)/1000,0)</f>
        <v>0</v>
      </c>
      <c r="X55" s="27">
        <f>(V55*'summary lookup and rates'!$C$6)/1000</f>
        <v>0</v>
      </c>
      <c r="Y55" s="20">
        <f>IF(AND(E55&gt;0,'group input'!$C$28="Yes"),'summary lookup and rates'!$C$7,0)</f>
        <v>0</v>
      </c>
      <c r="Z55" s="20" t="str">
        <f>'group input'!$C$52</f>
        <v>None</v>
      </c>
      <c r="AA55" s="26">
        <f t="shared" si="16"/>
        <v>0</v>
      </c>
      <c r="AB55" s="27">
        <f>IF(OR(E55=0,Z55="None"),0,INDEX('census age lookup Vol STD'!$B$4:$E$103,MATCH(D55,'census age lookup Vol STD'!$A$4:$A$103,0),MATCH(Z55,'census age lookup Vol STD'!$B$3:$E$3,0))*(AA55/10))</f>
        <v>0</v>
      </c>
      <c r="AC55" s="20" t="str">
        <f>'group input'!$C$59</f>
        <v>None</v>
      </c>
      <c r="AD55" s="26">
        <f t="shared" si="14"/>
        <v>0</v>
      </c>
      <c r="AE55" s="27">
        <f>IF(OR(E55=0,AC55="None"),0,INDEX('census age lookup Vol LTD'!$B$4:$E$103,MATCH(D55,'census age lookup Vol LTD'!$A$4:$A$103,0),MATCH(AC55,'census age lookup Vol LTD'!$B$3:$E$3,0))*(AD55/100))</f>
        <v>0</v>
      </c>
    </row>
    <row r="56" spans="1:31" x14ac:dyDescent="0.3">
      <c r="A56" s="19">
        <f>'group input'!B121</f>
        <v>0</v>
      </c>
      <c r="B56" s="20">
        <f>'group input'!C121</f>
        <v>0</v>
      </c>
      <c r="C56" s="20">
        <f>'group input'!D121</f>
        <v>0</v>
      </c>
      <c r="D56" s="20">
        <f t="shared" ca="1" si="8"/>
        <v>0</v>
      </c>
      <c r="E56" s="20">
        <f t="shared" si="9"/>
        <v>0</v>
      </c>
      <c r="F56" s="20">
        <f t="shared" si="15"/>
        <v>0</v>
      </c>
      <c r="G56" s="20" t="str">
        <f>'group input'!$C$16</f>
        <v>None</v>
      </c>
      <c r="H56" s="347">
        <f t="shared" si="17"/>
        <v>0</v>
      </c>
      <c r="I56" s="20" t="str">
        <f>'group input'!$C$28</f>
        <v>No</v>
      </c>
      <c r="J56" s="20" t="str">
        <f>'group input'!$C$33</f>
        <v>None</v>
      </c>
      <c r="K56" s="26">
        <f t="shared" si="10"/>
        <v>0</v>
      </c>
      <c r="L56" s="26">
        <f t="shared" si="18"/>
        <v>0</v>
      </c>
      <c r="M56" s="26">
        <f t="shared" si="11"/>
        <v>0</v>
      </c>
      <c r="N56" s="26">
        <f t="shared" si="19"/>
        <v>0</v>
      </c>
      <c r="O56" s="20" t="str">
        <f>'group input'!$C$44</f>
        <v>None</v>
      </c>
      <c r="P56" s="26">
        <f t="shared" si="20"/>
        <v>0</v>
      </c>
      <c r="Q56" s="26">
        <f t="shared" si="21"/>
        <v>0</v>
      </c>
      <c r="R56" s="20">
        <f t="shared" ca="1" si="22"/>
        <v>0</v>
      </c>
      <c r="S56" s="20">
        <f t="shared" si="23"/>
        <v>0</v>
      </c>
      <c r="T56" s="20">
        <f t="shared" si="24"/>
        <v>0</v>
      </c>
      <c r="U56" s="20">
        <f t="shared" si="13"/>
        <v>0</v>
      </c>
      <c r="V56" s="20">
        <f t="shared" si="25"/>
        <v>0</v>
      </c>
      <c r="W56" s="27">
        <f>IF(E56&gt;0,(V56*'summary lookup and rates'!$C$5)/1000,0)</f>
        <v>0</v>
      </c>
      <c r="X56" s="27">
        <f>(V56*'summary lookup and rates'!$C$6)/1000</f>
        <v>0</v>
      </c>
      <c r="Y56" s="20">
        <f>IF(AND(E56&gt;0,'group input'!$C$28="Yes"),'summary lookup and rates'!$C$7,0)</f>
        <v>0</v>
      </c>
      <c r="Z56" s="20" t="str">
        <f>'group input'!$C$52</f>
        <v>None</v>
      </c>
      <c r="AA56" s="26">
        <f t="shared" si="16"/>
        <v>0</v>
      </c>
      <c r="AB56" s="27">
        <f>IF(OR(E56=0,Z56="None"),0,INDEX('census age lookup Vol STD'!$B$4:$E$103,MATCH(D56,'census age lookup Vol STD'!$A$4:$A$103,0),MATCH(Z56,'census age lookup Vol STD'!$B$3:$E$3,0))*(AA56/10))</f>
        <v>0</v>
      </c>
      <c r="AC56" s="20" t="str">
        <f>'group input'!$C$59</f>
        <v>None</v>
      </c>
      <c r="AD56" s="26">
        <f t="shared" si="14"/>
        <v>0</v>
      </c>
      <c r="AE56" s="27">
        <f>IF(OR(E56=0,AC56="None"),0,INDEX('census age lookup Vol LTD'!$B$4:$E$103,MATCH(D56,'census age lookup Vol LTD'!$A$4:$A$103,0),MATCH(AC56,'census age lookup Vol LTD'!$B$3:$E$3,0))*(AD56/100))</f>
        <v>0</v>
      </c>
    </row>
    <row r="57" spans="1:31" x14ac:dyDescent="0.3">
      <c r="A57" s="19">
        <f>'group input'!B122</f>
        <v>0</v>
      </c>
      <c r="B57" s="20">
        <f>'group input'!C122</f>
        <v>0</v>
      </c>
      <c r="C57" s="20">
        <f>'group input'!D122</f>
        <v>0</v>
      </c>
      <c r="D57" s="20">
        <f t="shared" ca="1" si="8"/>
        <v>0</v>
      </c>
      <c r="E57" s="20">
        <f t="shared" si="9"/>
        <v>0</v>
      </c>
      <c r="F57" s="20">
        <f t="shared" si="15"/>
        <v>0</v>
      </c>
      <c r="G57" s="20" t="str">
        <f>'group input'!$C$16</f>
        <v>None</v>
      </c>
      <c r="H57" s="347">
        <f t="shared" si="17"/>
        <v>0</v>
      </c>
      <c r="I57" s="20" t="str">
        <f>'group input'!$C$28</f>
        <v>No</v>
      </c>
      <c r="J57" s="20" t="str">
        <f>'group input'!$C$33</f>
        <v>None</v>
      </c>
      <c r="K57" s="26">
        <f t="shared" si="10"/>
        <v>0</v>
      </c>
      <c r="L57" s="26">
        <f t="shared" si="18"/>
        <v>0</v>
      </c>
      <c r="M57" s="26">
        <f t="shared" si="11"/>
        <v>0</v>
      </c>
      <c r="N57" s="26">
        <f t="shared" si="19"/>
        <v>0</v>
      </c>
      <c r="O57" s="20" t="str">
        <f>'group input'!$C$44</f>
        <v>None</v>
      </c>
      <c r="P57" s="26">
        <f t="shared" si="20"/>
        <v>0</v>
      </c>
      <c r="Q57" s="26">
        <f t="shared" si="21"/>
        <v>0</v>
      </c>
      <c r="R57" s="20">
        <f t="shared" ca="1" si="22"/>
        <v>0</v>
      </c>
      <c r="S57" s="20">
        <f t="shared" si="23"/>
        <v>0</v>
      </c>
      <c r="T57" s="20">
        <f t="shared" si="24"/>
        <v>0</v>
      </c>
      <c r="U57" s="20">
        <f t="shared" si="13"/>
        <v>0</v>
      </c>
      <c r="V57" s="20">
        <f t="shared" si="25"/>
        <v>0</v>
      </c>
      <c r="W57" s="27">
        <f>IF(E57&gt;0,(V57*'summary lookup and rates'!$C$5)/1000,0)</f>
        <v>0</v>
      </c>
      <c r="X57" s="27">
        <f>(V57*'summary lookup and rates'!$C$6)/1000</f>
        <v>0</v>
      </c>
      <c r="Y57" s="20">
        <f>IF(AND(E57&gt;0,'group input'!$C$28="Yes"),'summary lookup and rates'!$C$7,0)</f>
        <v>0</v>
      </c>
      <c r="Z57" s="20" t="str">
        <f>'group input'!$C$52</f>
        <v>None</v>
      </c>
      <c r="AA57" s="26">
        <f t="shared" si="16"/>
        <v>0</v>
      </c>
      <c r="AB57" s="27">
        <f>IF(OR(E57=0,Z57="None"),0,INDEX('census age lookup Vol STD'!$B$4:$E$103,MATCH(D57,'census age lookup Vol STD'!$A$4:$A$103,0),MATCH(Z57,'census age lookup Vol STD'!$B$3:$E$3,0))*(AA57/10))</f>
        <v>0</v>
      </c>
      <c r="AC57" s="20" t="str">
        <f>'group input'!$C$59</f>
        <v>None</v>
      </c>
      <c r="AD57" s="26">
        <f t="shared" si="14"/>
        <v>0</v>
      </c>
      <c r="AE57" s="27">
        <f>IF(OR(E57=0,AC57="None"),0,INDEX('census age lookup Vol LTD'!$B$4:$E$103,MATCH(D57,'census age lookup Vol LTD'!$A$4:$A$103,0),MATCH(AC57,'census age lookup Vol LTD'!$B$3:$E$3,0))*(AD57/100))</f>
        <v>0</v>
      </c>
    </row>
    <row r="58" spans="1:31" x14ac:dyDescent="0.3">
      <c r="A58" s="19">
        <f>'group input'!B123</f>
        <v>0</v>
      </c>
      <c r="B58" s="20">
        <f>'group input'!C123</f>
        <v>0</v>
      </c>
      <c r="C58" s="20">
        <f>'group input'!D123</f>
        <v>0</v>
      </c>
      <c r="D58" s="20">
        <f t="shared" ca="1" si="8"/>
        <v>0</v>
      </c>
      <c r="E58" s="20">
        <f t="shared" si="9"/>
        <v>0</v>
      </c>
      <c r="F58" s="20">
        <f t="shared" si="15"/>
        <v>0</v>
      </c>
      <c r="G58" s="20" t="str">
        <f>'group input'!$C$16</f>
        <v>None</v>
      </c>
      <c r="H58" s="347">
        <f t="shared" si="17"/>
        <v>0</v>
      </c>
      <c r="I58" s="20" t="str">
        <f>'group input'!$C$28</f>
        <v>No</v>
      </c>
      <c r="J58" s="20" t="str">
        <f>'group input'!$C$33</f>
        <v>None</v>
      </c>
      <c r="K58" s="26">
        <f t="shared" si="10"/>
        <v>0</v>
      </c>
      <c r="L58" s="26">
        <f t="shared" si="18"/>
        <v>0</v>
      </c>
      <c r="M58" s="26">
        <f t="shared" si="11"/>
        <v>0</v>
      </c>
      <c r="N58" s="26">
        <f t="shared" si="19"/>
        <v>0</v>
      </c>
      <c r="O58" s="20" t="str">
        <f>'group input'!$C$44</f>
        <v>None</v>
      </c>
      <c r="P58" s="26">
        <f t="shared" si="20"/>
        <v>0</v>
      </c>
      <c r="Q58" s="26">
        <f t="shared" si="21"/>
        <v>0</v>
      </c>
      <c r="R58" s="20">
        <f t="shared" ca="1" si="22"/>
        <v>0</v>
      </c>
      <c r="S58" s="20">
        <f t="shared" si="23"/>
        <v>0</v>
      </c>
      <c r="T58" s="20">
        <f t="shared" si="24"/>
        <v>0</v>
      </c>
      <c r="U58" s="20">
        <f t="shared" si="13"/>
        <v>0</v>
      </c>
      <c r="V58" s="20">
        <f t="shared" si="25"/>
        <v>0</v>
      </c>
      <c r="W58" s="27">
        <f>IF(E58&gt;0,(V58*'summary lookup and rates'!$C$5)/1000,0)</f>
        <v>0</v>
      </c>
      <c r="X58" s="27">
        <f>(V58*'summary lookup and rates'!$C$6)/1000</f>
        <v>0</v>
      </c>
      <c r="Y58" s="20">
        <f>IF(AND(E58&gt;0,'group input'!$C$28="Yes"),'summary lookup and rates'!$C$7,0)</f>
        <v>0</v>
      </c>
      <c r="Z58" s="20" t="str">
        <f>'group input'!$C$52</f>
        <v>None</v>
      </c>
      <c r="AA58" s="26">
        <f t="shared" si="16"/>
        <v>0</v>
      </c>
      <c r="AB58" s="27">
        <f>IF(OR(E58=0,Z58="None"),0,INDEX('census age lookup Vol STD'!$B$4:$E$103,MATCH(D58,'census age lookup Vol STD'!$A$4:$A$103,0),MATCH(Z58,'census age lookup Vol STD'!$B$3:$E$3,0))*(AA58/10))</f>
        <v>0</v>
      </c>
      <c r="AC58" s="20" t="str">
        <f>'group input'!$C$59</f>
        <v>None</v>
      </c>
      <c r="AD58" s="26">
        <f t="shared" si="14"/>
        <v>0</v>
      </c>
      <c r="AE58" s="27">
        <f>IF(OR(E58=0,AC58="None"),0,INDEX('census age lookup Vol LTD'!$B$4:$E$103,MATCH(D58,'census age lookup Vol LTD'!$A$4:$A$103,0),MATCH(AC58,'census age lookup Vol LTD'!$B$3:$E$3,0))*(AD58/100))</f>
        <v>0</v>
      </c>
    </row>
    <row r="59" spans="1:31" x14ac:dyDescent="0.3">
      <c r="A59" s="19">
        <f>'group input'!B124</f>
        <v>0</v>
      </c>
      <c r="B59" s="20">
        <f>'group input'!C124</f>
        <v>0</v>
      </c>
      <c r="C59" s="20">
        <f>'group input'!D124</f>
        <v>0</v>
      </c>
      <c r="D59" s="20">
        <f t="shared" ca="1" si="8"/>
        <v>0</v>
      </c>
      <c r="E59" s="20">
        <f t="shared" si="9"/>
        <v>0</v>
      </c>
      <c r="F59" s="20">
        <f t="shared" si="15"/>
        <v>0</v>
      </c>
      <c r="G59" s="20" t="str">
        <f>'group input'!$C$16</f>
        <v>None</v>
      </c>
      <c r="H59" s="347">
        <f t="shared" si="17"/>
        <v>0</v>
      </c>
      <c r="I59" s="20" t="str">
        <f>'group input'!$C$28</f>
        <v>No</v>
      </c>
      <c r="J59" s="20" t="str">
        <f>'group input'!$C$33</f>
        <v>None</v>
      </c>
      <c r="K59" s="26">
        <f t="shared" si="10"/>
        <v>0</v>
      </c>
      <c r="L59" s="26">
        <f t="shared" si="18"/>
        <v>0</v>
      </c>
      <c r="M59" s="26">
        <f t="shared" si="11"/>
        <v>0</v>
      </c>
      <c r="N59" s="26">
        <f t="shared" si="19"/>
        <v>0</v>
      </c>
      <c r="O59" s="20" t="str">
        <f>'group input'!$C$44</f>
        <v>None</v>
      </c>
      <c r="P59" s="26">
        <f t="shared" si="20"/>
        <v>0</v>
      </c>
      <c r="Q59" s="26">
        <f t="shared" si="21"/>
        <v>0</v>
      </c>
      <c r="R59" s="20">
        <f t="shared" ca="1" si="22"/>
        <v>0</v>
      </c>
      <c r="S59" s="20">
        <f t="shared" si="23"/>
        <v>0</v>
      </c>
      <c r="T59" s="20">
        <f t="shared" si="24"/>
        <v>0</v>
      </c>
      <c r="U59" s="20">
        <f t="shared" si="13"/>
        <v>0</v>
      </c>
      <c r="V59" s="20">
        <f t="shared" si="25"/>
        <v>0</v>
      </c>
      <c r="W59" s="27">
        <f>IF(E59&gt;0,(V59*'summary lookup and rates'!$C$5)/1000,0)</f>
        <v>0</v>
      </c>
      <c r="X59" s="27">
        <f>(V59*'summary lookup and rates'!$C$6)/1000</f>
        <v>0</v>
      </c>
      <c r="Y59" s="20">
        <f>IF(AND(E59&gt;0,'group input'!$C$28="Yes"),'summary lookup and rates'!$C$7,0)</f>
        <v>0</v>
      </c>
      <c r="Z59" s="20" t="str">
        <f>'group input'!$C$52</f>
        <v>None</v>
      </c>
      <c r="AA59" s="26">
        <f t="shared" si="16"/>
        <v>0</v>
      </c>
      <c r="AB59" s="27">
        <f>IF(OR(E59=0,Z59="None"),0,INDEX('census age lookup Vol STD'!$B$4:$E$103,MATCH(D59,'census age lookup Vol STD'!$A$4:$A$103,0),MATCH(Z59,'census age lookup Vol STD'!$B$3:$E$3,0))*(AA59/10))</f>
        <v>0</v>
      </c>
      <c r="AC59" s="20" t="str">
        <f>'group input'!$C$59</f>
        <v>None</v>
      </c>
      <c r="AD59" s="26">
        <f t="shared" si="14"/>
        <v>0</v>
      </c>
      <c r="AE59" s="27">
        <f>IF(OR(E59=0,AC59="None"),0,INDEX('census age lookup Vol LTD'!$B$4:$E$103,MATCH(D59,'census age lookup Vol LTD'!$A$4:$A$103,0),MATCH(AC59,'census age lookup Vol LTD'!$B$3:$E$3,0))*(AD59/100))</f>
        <v>0</v>
      </c>
    </row>
    <row r="60" spans="1:31" x14ac:dyDescent="0.3">
      <c r="A60" s="19">
        <f>'group input'!B125</f>
        <v>0</v>
      </c>
      <c r="B60" s="20">
        <f>'group input'!C125</f>
        <v>0</v>
      </c>
      <c r="C60" s="20">
        <f>'group input'!D125</f>
        <v>0</v>
      </c>
      <c r="D60" s="20">
        <f t="shared" ca="1" si="8"/>
        <v>0</v>
      </c>
      <c r="E60" s="20">
        <f t="shared" si="9"/>
        <v>0</v>
      </c>
      <c r="F60" s="20">
        <f t="shared" si="15"/>
        <v>0</v>
      </c>
      <c r="G60" s="20" t="str">
        <f>'group input'!$C$16</f>
        <v>None</v>
      </c>
      <c r="H60" s="347">
        <f t="shared" si="17"/>
        <v>0</v>
      </c>
      <c r="I60" s="20" t="str">
        <f>'group input'!$C$28</f>
        <v>No</v>
      </c>
      <c r="J60" s="20" t="str">
        <f>'group input'!$C$33</f>
        <v>None</v>
      </c>
      <c r="K60" s="26">
        <f t="shared" si="10"/>
        <v>0</v>
      </c>
      <c r="L60" s="26">
        <f t="shared" si="18"/>
        <v>0</v>
      </c>
      <c r="M60" s="26">
        <f t="shared" si="11"/>
        <v>0</v>
      </c>
      <c r="N60" s="26">
        <f t="shared" si="19"/>
        <v>0</v>
      </c>
      <c r="O60" s="20" t="str">
        <f>'group input'!$C$44</f>
        <v>None</v>
      </c>
      <c r="P60" s="26">
        <f t="shared" si="20"/>
        <v>0</v>
      </c>
      <c r="Q60" s="26">
        <f t="shared" si="21"/>
        <v>0</v>
      </c>
      <c r="R60" s="20">
        <f t="shared" ca="1" si="22"/>
        <v>0</v>
      </c>
      <c r="S60" s="20">
        <f t="shared" si="23"/>
        <v>0</v>
      </c>
      <c r="T60" s="20">
        <f t="shared" si="24"/>
        <v>0</v>
      </c>
      <c r="U60" s="20">
        <f t="shared" si="13"/>
        <v>0</v>
      </c>
      <c r="V60" s="20">
        <f t="shared" si="25"/>
        <v>0</v>
      </c>
      <c r="W60" s="27">
        <f>IF(E60&gt;0,(V60*'summary lookup and rates'!$C$5)/1000,0)</f>
        <v>0</v>
      </c>
      <c r="X60" s="27">
        <f>(V60*'summary lookup and rates'!$C$6)/1000</f>
        <v>0</v>
      </c>
      <c r="Y60" s="20">
        <f>IF(AND(E60&gt;0,'group input'!$C$28="Yes"),'summary lookup and rates'!$C$7,0)</f>
        <v>0</v>
      </c>
      <c r="Z60" s="20" t="str">
        <f>'group input'!$C$52</f>
        <v>None</v>
      </c>
      <c r="AA60" s="26">
        <f t="shared" si="16"/>
        <v>0</v>
      </c>
      <c r="AB60" s="27">
        <f>IF(OR(E60=0,Z60="None"),0,INDEX('census age lookup Vol STD'!$B$4:$E$103,MATCH(D60,'census age lookup Vol STD'!$A$4:$A$103,0),MATCH(Z60,'census age lookup Vol STD'!$B$3:$E$3,0))*(AA60/10))</f>
        <v>0</v>
      </c>
      <c r="AC60" s="20" t="str">
        <f>'group input'!$C$59</f>
        <v>None</v>
      </c>
      <c r="AD60" s="26">
        <f t="shared" si="14"/>
        <v>0</v>
      </c>
      <c r="AE60" s="27">
        <f>IF(OR(E60=0,AC60="None"),0,INDEX('census age lookup Vol LTD'!$B$4:$E$103,MATCH(D60,'census age lookup Vol LTD'!$A$4:$A$103,0),MATCH(AC60,'census age lookup Vol LTD'!$B$3:$E$3,0))*(AD60/100))</f>
        <v>0</v>
      </c>
    </row>
    <row r="61" spans="1:31" x14ac:dyDescent="0.3">
      <c r="A61" s="19">
        <f>'group input'!B126</f>
        <v>0</v>
      </c>
      <c r="B61" s="20">
        <f>'group input'!C126</f>
        <v>0</v>
      </c>
      <c r="C61" s="20">
        <f>'group input'!D126</f>
        <v>0</v>
      </c>
      <c r="D61" s="20">
        <f t="shared" ca="1" si="8"/>
        <v>0</v>
      </c>
      <c r="E61" s="20">
        <f t="shared" si="9"/>
        <v>0</v>
      </c>
      <c r="F61" s="20">
        <f t="shared" si="15"/>
        <v>0</v>
      </c>
      <c r="G61" s="20" t="str">
        <f>'group input'!$C$16</f>
        <v>None</v>
      </c>
      <c r="H61" s="347">
        <f t="shared" si="17"/>
        <v>0</v>
      </c>
      <c r="I61" s="20" t="str">
        <f>'group input'!$C$28</f>
        <v>No</v>
      </c>
      <c r="J61" s="20" t="str">
        <f>'group input'!$C$33</f>
        <v>None</v>
      </c>
      <c r="K61" s="26">
        <f t="shared" si="10"/>
        <v>0</v>
      </c>
      <c r="L61" s="26">
        <f t="shared" si="18"/>
        <v>0</v>
      </c>
      <c r="M61" s="26">
        <f t="shared" si="11"/>
        <v>0</v>
      </c>
      <c r="N61" s="26">
        <f t="shared" si="19"/>
        <v>0</v>
      </c>
      <c r="O61" s="20" t="str">
        <f>'group input'!$C$44</f>
        <v>None</v>
      </c>
      <c r="P61" s="26">
        <f t="shared" si="20"/>
        <v>0</v>
      </c>
      <c r="Q61" s="26">
        <f t="shared" si="21"/>
        <v>0</v>
      </c>
      <c r="R61" s="20">
        <f t="shared" ca="1" si="22"/>
        <v>0</v>
      </c>
      <c r="S61" s="20">
        <f t="shared" si="23"/>
        <v>0</v>
      </c>
      <c r="T61" s="20">
        <f t="shared" si="24"/>
        <v>0</v>
      </c>
      <c r="U61" s="20">
        <f t="shared" si="13"/>
        <v>0</v>
      </c>
      <c r="V61" s="20">
        <f t="shared" si="25"/>
        <v>0</v>
      </c>
      <c r="W61" s="27">
        <f>IF(E61&gt;0,(V61*'summary lookup and rates'!$C$5)/1000,0)</f>
        <v>0</v>
      </c>
      <c r="X61" s="27">
        <f>(V61*'summary lookup and rates'!$C$6)/1000</f>
        <v>0</v>
      </c>
      <c r="Y61" s="20">
        <f>IF(AND(E61&gt;0,'group input'!$C$28="Yes"),'summary lookup and rates'!$C$7,0)</f>
        <v>0</v>
      </c>
      <c r="Z61" s="20" t="str">
        <f>'group input'!$C$52</f>
        <v>None</v>
      </c>
      <c r="AA61" s="26">
        <f t="shared" si="16"/>
        <v>0</v>
      </c>
      <c r="AB61" s="27">
        <f>IF(OR(E61=0,Z61="None"),0,INDEX('census age lookup Vol STD'!$B$4:$E$103,MATCH(D61,'census age lookup Vol STD'!$A$4:$A$103,0),MATCH(Z61,'census age lookup Vol STD'!$B$3:$E$3,0))*(AA61/10))</f>
        <v>0</v>
      </c>
      <c r="AC61" s="20" t="str">
        <f>'group input'!$C$59</f>
        <v>None</v>
      </c>
      <c r="AD61" s="26">
        <f t="shared" si="14"/>
        <v>0</v>
      </c>
      <c r="AE61" s="27">
        <f>IF(OR(E61=0,AC61="None"),0,INDEX('census age lookup Vol LTD'!$B$4:$E$103,MATCH(D61,'census age lookup Vol LTD'!$A$4:$A$103,0),MATCH(AC61,'census age lookup Vol LTD'!$B$3:$E$3,0))*(AD61/100))</f>
        <v>0</v>
      </c>
    </row>
    <row r="62" spans="1:31" x14ac:dyDescent="0.3">
      <c r="A62" s="19">
        <f>'group input'!B127</f>
        <v>0</v>
      </c>
      <c r="B62" s="20">
        <f>'group input'!C127</f>
        <v>0</v>
      </c>
      <c r="C62" s="20">
        <f>'group input'!D127</f>
        <v>0</v>
      </c>
      <c r="D62" s="20">
        <f t="shared" ca="1" si="8"/>
        <v>0</v>
      </c>
      <c r="E62" s="20">
        <f t="shared" si="9"/>
        <v>0</v>
      </c>
      <c r="F62" s="20">
        <f t="shared" si="15"/>
        <v>0</v>
      </c>
      <c r="G62" s="20" t="str">
        <f>'group input'!$C$16</f>
        <v>None</v>
      </c>
      <c r="H62" s="347">
        <f t="shared" si="17"/>
        <v>0</v>
      </c>
      <c r="I62" s="20" t="str">
        <f>'group input'!$C$28</f>
        <v>No</v>
      </c>
      <c r="J62" s="20" t="str">
        <f>'group input'!$C$33</f>
        <v>None</v>
      </c>
      <c r="K62" s="26">
        <f t="shared" si="10"/>
        <v>0</v>
      </c>
      <c r="L62" s="26">
        <f t="shared" si="18"/>
        <v>0</v>
      </c>
      <c r="M62" s="26">
        <f t="shared" si="11"/>
        <v>0</v>
      </c>
      <c r="N62" s="26">
        <f t="shared" si="19"/>
        <v>0</v>
      </c>
      <c r="O62" s="20" t="str">
        <f>'group input'!$C$44</f>
        <v>None</v>
      </c>
      <c r="P62" s="26">
        <f t="shared" si="20"/>
        <v>0</v>
      </c>
      <c r="Q62" s="26">
        <f t="shared" si="21"/>
        <v>0</v>
      </c>
      <c r="R62" s="20">
        <f t="shared" ca="1" si="22"/>
        <v>0</v>
      </c>
      <c r="S62" s="20">
        <f t="shared" si="23"/>
        <v>0</v>
      </c>
      <c r="T62" s="20">
        <f t="shared" si="24"/>
        <v>0</v>
      </c>
      <c r="U62" s="20">
        <f t="shared" si="13"/>
        <v>0</v>
      </c>
      <c r="V62" s="20">
        <f t="shared" si="25"/>
        <v>0</v>
      </c>
      <c r="W62" s="27">
        <f>IF(E62&gt;0,(V62*'summary lookup and rates'!$C$5)/1000,0)</f>
        <v>0</v>
      </c>
      <c r="X62" s="27">
        <f>(V62*'summary lookup and rates'!$C$6)/1000</f>
        <v>0</v>
      </c>
      <c r="Y62" s="20">
        <f>IF(AND(E62&gt;0,'group input'!$C$28="Yes"),'summary lookup and rates'!$C$7,0)</f>
        <v>0</v>
      </c>
      <c r="Z62" s="20" t="str">
        <f>'group input'!$C$52</f>
        <v>None</v>
      </c>
      <c r="AA62" s="26">
        <f t="shared" si="16"/>
        <v>0</v>
      </c>
      <c r="AB62" s="27">
        <f>IF(OR(E62=0,Z62="None"),0,INDEX('census age lookup Vol STD'!$B$4:$E$103,MATCH(D62,'census age lookup Vol STD'!$A$4:$A$103,0),MATCH(Z62,'census age lookup Vol STD'!$B$3:$E$3,0))*(AA62/10))</f>
        <v>0</v>
      </c>
      <c r="AC62" s="20" t="str">
        <f>'group input'!$C$59</f>
        <v>None</v>
      </c>
      <c r="AD62" s="26">
        <f t="shared" si="14"/>
        <v>0</v>
      </c>
      <c r="AE62" s="27">
        <f>IF(OR(E62=0,AC62="None"),0,INDEX('census age lookup Vol LTD'!$B$4:$E$103,MATCH(D62,'census age lookup Vol LTD'!$A$4:$A$103,0),MATCH(AC62,'census age lookup Vol LTD'!$B$3:$E$3,0))*(AD62/100))</f>
        <v>0</v>
      </c>
    </row>
    <row r="63" spans="1:31" x14ac:dyDescent="0.3">
      <c r="A63" s="19">
        <f>'group input'!B128</f>
        <v>0</v>
      </c>
      <c r="B63" s="20">
        <f>'group input'!C128</f>
        <v>0</v>
      </c>
      <c r="C63" s="20">
        <f>'group input'!D128</f>
        <v>0</v>
      </c>
      <c r="D63" s="20">
        <f t="shared" ca="1" si="8"/>
        <v>0</v>
      </c>
      <c r="E63" s="20">
        <f t="shared" si="9"/>
        <v>0</v>
      </c>
      <c r="F63" s="20">
        <f t="shared" si="15"/>
        <v>0</v>
      </c>
      <c r="G63" s="20" t="str">
        <f>'group input'!$C$16</f>
        <v>None</v>
      </c>
      <c r="H63" s="347">
        <f t="shared" si="17"/>
        <v>0</v>
      </c>
      <c r="I63" s="20" t="str">
        <f>'group input'!$C$28</f>
        <v>No</v>
      </c>
      <c r="J63" s="20" t="str">
        <f>'group input'!$C$33</f>
        <v>None</v>
      </c>
      <c r="K63" s="26">
        <f t="shared" si="10"/>
        <v>0</v>
      </c>
      <c r="L63" s="26">
        <f t="shared" si="18"/>
        <v>0</v>
      </c>
      <c r="M63" s="26">
        <f t="shared" si="11"/>
        <v>0</v>
      </c>
      <c r="N63" s="26">
        <f t="shared" si="19"/>
        <v>0</v>
      </c>
      <c r="O63" s="20" t="str">
        <f>'group input'!$C$44</f>
        <v>None</v>
      </c>
      <c r="P63" s="26">
        <f t="shared" si="20"/>
        <v>0</v>
      </c>
      <c r="Q63" s="26">
        <f t="shared" si="21"/>
        <v>0</v>
      </c>
      <c r="R63" s="20">
        <f t="shared" ca="1" si="22"/>
        <v>0</v>
      </c>
      <c r="S63" s="20">
        <f t="shared" si="23"/>
        <v>0</v>
      </c>
      <c r="T63" s="20">
        <f t="shared" si="24"/>
        <v>0</v>
      </c>
      <c r="U63" s="20">
        <f t="shared" si="13"/>
        <v>0</v>
      </c>
      <c r="V63" s="20">
        <f t="shared" si="25"/>
        <v>0</v>
      </c>
      <c r="W63" s="27">
        <f>IF(E63&gt;0,(V63*'summary lookup and rates'!$C$5)/1000,0)</f>
        <v>0</v>
      </c>
      <c r="X63" s="27">
        <f>(V63*'summary lookup and rates'!$C$6)/1000</f>
        <v>0</v>
      </c>
      <c r="Y63" s="20">
        <f>IF(AND(E63&gt;0,'group input'!$C$28="Yes"),'summary lookup and rates'!$C$7,0)</f>
        <v>0</v>
      </c>
      <c r="Z63" s="20" t="str">
        <f>'group input'!$C$52</f>
        <v>None</v>
      </c>
      <c r="AA63" s="26">
        <f t="shared" si="16"/>
        <v>0</v>
      </c>
      <c r="AB63" s="27">
        <f>IF(OR(E63=0,Z63="None"),0,INDEX('census age lookup Vol STD'!$B$4:$E$103,MATCH(D63,'census age lookup Vol STD'!$A$4:$A$103,0),MATCH(Z63,'census age lookup Vol STD'!$B$3:$E$3,0))*(AA63/10))</f>
        <v>0</v>
      </c>
      <c r="AC63" s="20" t="str">
        <f>'group input'!$C$59</f>
        <v>None</v>
      </c>
      <c r="AD63" s="26">
        <f t="shared" si="14"/>
        <v>0</v>
      </c>
      <c r="AE63" s="27">
        <f>IF(OR(E63=0,AC63="None"),0,INDEX('census age lookup Vol LTD'!$B$4:$E$103,MATCH(D63,'census age lookup Vol LTD'!$A$4:$A$103,0),MATCH(AC63,'census age lookup Vol LTD'!$B$3:$E$3,0))*(AD63/100))</f>
        <v>0</v>
      </c>
    </row>
    <row r="64" spans="1:31" x14ac:dyDescent="0.3">
      <c r="A64" s="19">
        <f>'group input'!B129</f>
        <v>0</v>
      </c>
      <c r="B64" s="20">
        <f>'group input'!C129</f>
        <v>0</v>
      </c>
      <c r="C64" s="20">
        <f>'group input'!D129</f>
        <v>0</v>
      </c>
      <c r="D64" s="20">
        <f t="shared" ca="1" si="8"/>
        <v>0</v>
      </c>
      <c r="E64" s="20">
        <f t="shared" si="9"/>
        <v>0</v>
      </c>
      <c r="F64" s="20">
        <f t="shared" si="15"/>
        <v>0</v>
      </c>
      <c r="G64" s="20" t="str">
        <f>'group input'!$C$16</f>
        <v>None</v>
      </c>
      <c r="H64" s="347">
        <f t="shared" si="17"/>
        <v>0</v>
      </c>
      <c r="I64" s="20" t="str">
        <f>'group input'!$C$28</f>
        <v>No</v>
      </c>
      <c r="J64" s="20" t="str">
        <f>'group input'!$C$33</f>
        <v>None</v>
      </c>
      <c r="K64" s="26">
        <f t="shared" si="10"/>
        <v>0</v>
      </c>
      <c r="L64" s="26">
        <f t="shared" si="18"/>
        <v>0</v>
      </c>
      <c r="M64" s="26">
        <f t="shared" si="11"/>
        <v>0</v>
      </c>
      <c r="N64" s="26">
        <f t="shared" si="19"/>
        <v>0</v>
      </c>
      <c r="O64" s="20" t="str">
        <f>'group input'!$C$44</f>
        <v>None</v>
      </c>
      <c r="P64" s="26">
        <f t="shared" si="20"/>
        <v>0</v>
      </c>
      <c r="Q64" s="26">
        <f t="shared" si="21"/>
        <v>0</v>
      </c>
      <c r="R64" s="20">
        <f t="shared" ca="1" si="22"/>
        <v>0</v>
      </c>
      <c r="S64" s="20">
        <f t="shared" si="23"/>
        <v>0</v>
      </c>
      <c r="T64" s="20">
        <f t="shared" si="24"/>
        <v>0</v>
      </c>
      <c r="U64" s="20">
        <f t="shared" si="13"/>
        <v>0</v>
      </c>
      <c r="V64" s="20">
        <f t="shared" si="25"/>
        <v>0</v>
      </c>
      <c r="W64" s="27">
        <f>IF(E64&gt;0,(V64*'summary lookup and rates'!$C$5)/1000,0)</f>
        <v>0</v>
      </c>
      <c r="X64" s="27">
        <f>(V64*'summary lookup and rates'!$C$6)/1000</f>
        <v>0</v>
      </c>
      <c r="Y64" s="20">
        <f>IF(AND(E64&gt;0,'group input'!$C$28="Yes"),'summary lookup and rates'!$C$7,0)</f>
        <v>0</v>
      </c>
      <c r="Z64" s="20" t="str">
        <f>'group input'!$C$52</f>
        <v>None</v>
      </c>
      <c r="AA64" s="26">
        <f t="shared" si="16"/>
        <v>0</v>
      </c>
      <c r="AB64" s="27">
        <f>IF(OR(E64=0,Z64="None"),0,INDEX('census age lookup Vol STD'!$B$4:$E$103,MATCH(D64,'census age lookup Vol STD'!$A$4:$A$103,0),MATCH(Z64,'census age lookup Vol STD'!$B$3:$E$3,0))*(AA64/10))</f>
        <v>0</v>
      </c>
      <c r="AC64" s="20" t="str">
        <f>'group input'!$C$59</f>
        <v>None</v>
      </c>
      <c r="AD64" s="26">
        <f t="shared" si="14"/>
        <v>0</v>
      </c>
      <c r="AE64" s="27">
        <f>IF(OR(E64=0,AC64="None"),0,INDEX('census age lookup Vol LTD'!$B$4:$E$103,MATCH(D64,'census age lookup Vol LTD'!$A$4:$A$103,0),MATCH(AC64,'census age lookup Vol LTD'!$B$3:$E$3,0))*(AD64/100))</f>
        <v>0</v>
      </c>
    </row>
    <row r="65" spans="1:31" x14ac:dyDescent="0.3">
      <c r="A65" s="19">
        <f>'group input'!B130</f>
        <v>0</v>
      </c>
      <c r="B65" s="20">
        <f>'group input'!C130</f>
        <v>0</v>
      </c>
      <c r="C65" s="20">
        <f>'group input'!D130</f>
        <v>0</v>
      </c>
      <c r="D65" s="20">
        <f t="shared" ca="1" si="8"/>
        <v>0</v>
      </c>
      <c r="E65" s="20">
        <f t="shared" si="9"/>
        <v>0</v>
      </c>
      <c r="F65" s="20">
        <f t="shared" si="15"/>
        <v>0</v>
      </c>
      <c r="G65" s="20" t="str">
        <f>'group input'!$C$16</f>
        <v>None</v>
      </c>
      <c r="H65" s="347">
        <f t="shared" si="17"/>
        <v>0</v>
      </c>
      <c r="I65" s="20" t="str">
        <f>'group input'!$C$28</f>
        <v>No</v>
      </c>
      <c r="J65" s="20" t="str">
        <f>'group input'!$C$33</f>
        <v>None</v>
      </c>
      <c r="K65" s="26">
        <f t="shared" si="10"/>
        <v>0</v>
      </c>
      <c r="L65" s="26">
        <f t="shared" si="18"/>
        <v>0</v>
      </c>
      <c r="M65" s="26">
        <f t="shared" si="11"/>
        <v>0</v>
      </c>
      <c r="N65" s="26">
        <f t="shared" si="19"/>
        <v>0</v>
      </c>
      <c r="O65" s="20" t="str">
        <f>'group input'!$C$44</f>
        <v>None</v>
      </c>
      <c r="P65" s="26">
        <f t="shared" si="20"/>
        <v>0</v>
      </c>
      <c r="Q65" s="26">
        <f t="shared" si="21"/>
        <v>0</v>
      </c>
      <c r="R65" s="20">
        <f t="shared" ca="1" si="22"/>
        <v>0</v>
      </c>
      <c r="S65" s="20">
        <f t="shared" si="23"/>
        <v>0</v>
      </c>
      <c r="T65" s="20">
        <f t="shared" si="24"/>
        <v>0</v>
      </c>
      <c r="U65" s="20">
        <f t="shared" si="13"/>
        <v>0</v>
      </c>
      <c r="V65" s="20">
        <f t="shared" si="25"/>
        <v>0</v>
      </c>
      <c r="W65" s="27">
        <f>IF(E65&gt;0,(V65*'summary lookup and rates'!$C$5)/1000,0)</f>
        <v>0</v>
      </c>
      <c r="X65" s="27">
        <f>(V65*'summary lookup and rates'!$C$6)/1000</f>
        <v>0</v>
      </c>
      <c r="Y65" s="20">
        <f>IF(AND(E65&gt;0,'group input'!$C$28="Yes"),'summary lookup and rates'!$C$7,0)</f>
        <v>0</v>
      </c>
      <c r="Z65" s="20" t="str">
        <f>'group input'!$C$52</f>
        <v>None</v>
      </c>
      <c r="AA65" s="26">
        <f t="shared" si="16"/>
        <v>0</v>
      </c>
      <c r="AB65" s="27">
        <f>IF(OR(E65=0,Z65="None"),0,INDEX('census age lookup Vol STD'!$B$4:$E$103,MATCH(D65,'census age lookup Vol STD'!$A$4:$A$103,0),MATCH(Z65,'census age lookup Vol STD'!$B$3:$E$3,0))*(AA65/10))</f>
        <v>0</v>
      </c>
      <c r="AC65" s="20" t="str">
        <f>'group input'!$C$59</f>
        <v>None</v>
      </c>
      <c r="AD65" s="26">
        <f t="shared" si="14"/>
        <v>0</v>
      </c>
      <c r="AE65" s="27">
        <f>IF(OR(E65=0,AC65="None"),0,INDEX('census age lookup Vol LTD'!$B$4:$E$103,MATCH(D65,'census age lookup Vol LTD'!$A$4:$A$103,0),MATCH(AC65,'census age lookup Vol LTD'!$B$3:$E$3,0))*(AD65/100))</f>
        <v>0</v>
      </c>
    </row>
    <row r="66" spans="1:31" x14ac:dyDescent="0.3">
      <c r="A66" s="19">
        <f>'group input'!B131</f>
        <v>0</v>
      </c>
      <c r="B66" s="20">
        <f>'group input'!C131</f>
        <v>0</v>
      </c>
      <c r="C66" s="20">
        <f>'group input'!D131</f>
        <v>0</v>
      </c>
      <c r="D66" s="20">
        <f t="shared" ca="1" si="8"/>
        <v>0</v>
      </c>
      <c r="E66" s="20">
        <f t="shared" si="9"/>
        <v>0</v>
      </c>
      <c r="F66" s="20">
        <f t="shared" si="15"/>
        <v>0</v>
      </c>
      <c r="G66" s="20" t="str">
        <f>'group input'!$C$16</f>
        <v>None</v>
      </c>
      <c r="H66" s="347">
        <f t="shared" si="17"/>
        <v>0</v>
      </c>
      <c r="I66" s="20" t="str">
        <f>'group input'!$C$28</f>
        <v>No</v>
      </c>
      <c r="J66" s="20" t="str">
        <f>'group input'!$C$33</f>
        <v>None</v>
      </c>
      <c r="K66" s="26">
        <f t="shared" si="10"/>
        <v>0</v>
      </c>
      <c r="L66" s="26">
        <f t="shared" si="18"/>
        <v>0</v>
      </c>
      <c r="M66" s="26">
        <f t="shared" si="11"/>
        <v>0</v>
      </c>
      <c r="N66" s="26">
        <f t="shared" si="19"/>
        <v>0</v>
      </c>
      <c r="O66" s="20" t="str">
        <f>'group input'!$C$44</f>
        <v>None</v>
      </c>
      <c r="P66" s="26">
        <f t="shared" si="20"/>
        <v>0</v>
      </c>
      <c r="Q66" s="26">
        <f t="shared" si="21"/>
        <v>0</v>
      </c>
      <c r="R66" s="20">
        <f t="shared" ca="1" si="22"/>
        <v>0</v>
      </c>
      <c r="S66" s="20">
        <f t="shared" si="23"/>
        <v>0</v>
      </c>
      <c r="T66" s="20">
        <f t="shared" si="24"/>
        <v>0</v>
      </c>
      <c r="U66" s="20">
        <f t="shared" si="13"/>
        <v>0</v>
      </c>
      <c r="V66" s="20">
        <f t="shared" si="25"/>
        <v>0</v>
      </c>
      <c r="W66" s="27">
        <f>IF(E66&gt;0,(V66*'summary lookup and rates'!$C$5)/1000,0)</f>
        <v>0</v>
      </c>
      <c r="X66" s="27">
        <f>(V66*'summary lookup and rates'!$C$6)/1000</f>
        <v>0</v>
      </c>
      <c r="Y66" s="20">
        <f>IF(AND(E66&gt;0,'group input'!$C$28="Yes"),'summary lookup and rates'!$C$7,0)</f>
        <v>0</v>
      </c>
      <c r="Z66" s="20" t="str">
        <f>'group input'!$C$52</f>
        <v>None</v>
      </c>
      <c r="AA66" s="26">
        <f t="shared" si="16"/>
        <v>0</v>
      </c>
      <c r="AB66" s="27">
        <f>IF(OR(E66=0,Z66="None"),0,INDEX('census age lookup Vol STD'!$B$4:$E$103,MATCH(D66,'census age lookup Vol STD'!$A$4:$A$103,0),MATCH(Z66,'census age lookup Vol STD'!$B$3:$E$3,0))*(AA66/10))</f>
        <v>0</v>
      </c>
      <c r="AC66" s="20" t="str">
        <f>'group input'!$C$59</f>
        <v>None</v>
      </c>
      <c r="AD66" s="26">
        <f t="shared" si="14"/>
        <v>0</v>
      </c>
      <c r="AE66" s="27">
        <f>IF(OR(E66=0,AC66="None"),0,INDEX('census age lookup Vol LTD'!$B$4:$E$103,MATCH(D66,'census age lookup Vol LTD'!$A$4:$A$103,0),MATCH(AC66,'census age lookup Vol LTD'!$B$3:$E$3,0))*(AD66/100))</f>
        <v>0</v>
      </c>
    </row>
    <row r="67" spans="1:31" x14ac:dyDescent="0.3">
      <c r="A67" s="19">
        <f>'group input'!B132</f>
        <v>0</v>
      </c>
      <c r="B67" s="20">
        <f>'group input'!C132</f>
        <v>0</v>
      </c>
      <c r="C67" s="20">
        <f>'group input'!D132</f>
        <v>0</v>
      </c>
      <c r="D67" s="20">
        <f t="shared" ca="1" si="8"/>
        <v>0</v>
      </c>
      <c r="E67" s="20">
        <f t="shared" si="9"/>
        <v>0</v>
      </c>
      <c r="F67" s="20">
        <f t="shared" si="15"/>
        <v>0</v>
      </c>
      <c r="G67" s="20" t="str">
        <f>'group input'!$C$16</f>
        <v>None</v>
      </c>
      <c r="H67" s="347">
        <f t="shared" ref="H67:H102" si="26">IF(ROUNDUP(C67,-3)&gt;100000,100000,ROUNDUP(C67,-3))</f>
        <v>0</v>
      </c>
      <c r="I67" s="20" t="str">
        <f>'group input'!$C$28</f>
        <v>No</v>
      </c>
      <c r="J67" s="20" t="str">
        <f>'group input'!$C$33</f>
        <v>None</v>
      </c>
      <c r="K67" s="26">
        <f t="shared" si="10"/>
        <v>0</v>
      </c>
      <c r="L67" s="26">
        <f t="shared" ref="L67:L98" si="27">(IF(AND(J67&lt;&gt;"None",E67&lt;&gt;0),VLOOKUP(J67,STD_Rates_lookup,2,FALSE),0))*(K67/10)</f>
        <v>0</v>
      </c>
      <c r="M67" s="26">
        <f t="shared" si="11"/>
        <v>0</v>
      </c>
      <c r="N67" s="26">
        <f t="shared" ref="N67:N98" si="28">(IF(AND(J67&lt;&gt;"None",E67&lt;&gt;0),VLOOKUP(J67,STD_Rates_lookup,2,FALSE),0))*(M67/10)</f>
        <v>0</v>
      </c>
      <c r="O67" s="20" t="str">
        <f>'group input'!$C$44</f>
        <v>None</v>
      </c>
      <c r="P67" s="26">
        <f t="shared" ref="P67:P102" si="29">IF(C67/12&gt;10000,10000,C67/12)</f>
        <v>0</v>
      </c>
      <c r="Q67" s="26">
        <f t="shared" ref="Q67:Q98" si="30">(IF(AND(O67&lt;&gt;"None",E67&lt;&gt;0),VLOOKUP(O67,LTD_Rates_lookup,2,FALSE),0))*(P67/100)</f>
        <v>0</v>
      </c>
      <c r="R67" s="20">
        <f t="shared" ref="R67:R102" ca="1" si="31">IF(D67=0,0,VLOOKUP(D67,life_age_reduction,4,FALSE))</f>
        <v>0</v>
      </c>
      <c r="S67" s="20">
        <f t="shared" ref="S67:S102" si="32">IF(G67="A",H67,0)</f>
        <v>0</v>
      </c>
      <c r="T67" s="20">
        <f t="shared" ref="T67:T102" si="33">IF(OR(G67="B",G67="C",G67="D",G67="E",G67="F"),VLOOKUP(G67,summary_benefit_lookup,2,FALSE),0)</f>
        <v>0</v>
      </c>
      <c r="U67" s="20">
        <f t="shared" si="13"/>
        <v>0</v>
      </c>
      <c r="V67" s="20">
        <f t="shared" ref="V67:V98" si="34">IF(E67&gt;0,U67-(R67*U67),0)</f>
        <v>0</v>
      </c>
      <c r="W67" s="27">
        <f>IF(E67&gt;0,(V67*'summary lookup and rates'!$C$5)/1000,0)</f>
        <v>0</v>
      </c>
      <c r="X67" s="27">
        <f>(V67*'summary lookup and rates'!$C$6)/1000</f>
        <v>0</v>
      </c>
      <c r="Y67" s="20">
        <f>IF(AND(E67&gt;0,'group input'!$C$28="Yes"),'summary lookup and rates'!$C$7,0)</f>
        <v>0</v>
      </c>
      <c r="Z67" s="20" t="str">
        <f>'group input'!$C$52</f>
        <v>None</v>
      </c>
      <c r="AA67" s="26">
        <f t="shared" si="16"/>
        <v>0</v>
      </c>
      <c r="AB67" s="27">
        <f>IF(OR(E67=0,Z67="None"),0,INDEX('census age lookup Vol STD'!$B$4:$E$103,MATCH(D67,'census age lookup Vol STD'!$A$4:$A$103,0),MATCH(Z67,'census age lookup Vol STD'!$B$3:$E$3,0))*(AA67/10))</f>
        <v>0</v>
      </c>
      <c r="AC67" s="20" t="str">
        <f>'group input'!$C$59</f>
        <v>None</v>
      </c>
      <c r="AD67" s="26">
        <f t="shared" si="14"/>
        <v>0</v>
      </c>
      <c r="AE67" s="27">
        <f>IF(OR(E67=0,AC67="None"),0,INDEX('census age lookup Vol LTD'!$B$4:$E$103,MATCH(D67,'census age lookup Vol LTD'!$A$4:$A$103,0),MATCH(AC67,'census age lookup Vol LTD'!$B$3:$E$3,0))*(AD67/100))</f>
        <v>0</v>
      </c>
    </row>
    <row r="68" spans="1:31" x14ac:dyDescent="0.3">
      <c r="A68" s="19">
        <f>'group input'!B133</f>
        <v>0</v>
      </c>
      <c r="B68" s="20">
        <f>'group input'!C133</f>
        <v>0</v>
      </c>
      <c r="C68" s="20">
        <f>'group input'!D133</f>
        <v>0</v>
      </c>
      <c r="D68" s="20">
        <f t="shared" ref="D68:D102" ca="1" si="35">IF(B68&gt;0,B68,IF(A68&gt;0,DATEDIF(A68,TODAY(),"Y"),0))</f>
        <v>0</v>
      </c>
      <c r="E68" s="20">
        <f t="shared" ref="E68:E102" si="36">IF(OR(A68&lt;&gt;0,B68&lt;&gt;0),1,0)</f>
        <v>0</v>
      </c>
      <c r="F68" s="20">
        <f t="shared" si="15"/>
        <v>0</v>
      </c>
      <c r="G68" s="20" t="str">
        <f>'group input'!$C$16</f>
        <v>None</v>
      </c>
      <c r="H68" s="347">
        <f t="shared" si="26"/>
        <v>0</v>
      </c>
      <c r="I68" s="20" t="str">
        <f>'group input'!$C$28</f>
        <v>No</v>
      </c>
      <c r="J68" s="20" t="str">
        <f>'group input'!$C$33</f>
        <v>None</v>
      </c>
      <c r="K68" s="26">
        <f t="shared" ref="K68:K102" si="37">IF(OR(J68="A",J68="B",J68="C",J68="D"),(IF((C68/52)*0.6667&gt;1000,1000,(C68/52)*0.6667)),0)</f>
        <v>0</v>
      </c>
      <c r="L68" s="26">
        <f t="shared" si="27"/>
        <v>0</v>
      </c>
      <c r="M68" s="26">
        <f t="shared" ref="M68:M102" si="38">IF(OR(J68="E",J68="F",J68="G",J68="H"),IF((C68/52)*0.6&gt;1000,1000,(C68/52)*0.6),0)</f>
        <v>0</v>
      </c>
      <c r="N68" s="26">
        <f t="shared" si="28"/>
        <v>0</v>
      </c>
      <c r="O68" s="20" t="str">
        <f>'group input'!$C$44</f>
        <v>None</v>
      </c>
      <c r="P68" s="26">
        <f t="shared" si="29"/>
        <v>0</v>
      </c>
      <c r="Q68" s="26">
        <f t="shared" si="30"/>
        <v>0</v>
      </c>
      <c r="R68" s="20">
        <f t="shared" ca="1" si="31"/>
        <v>0</v>
      </c>
      <c r="S68" s="20">
        <f t="shared" si="32"/>
        <v>0</v>
      </c>
      <c r="T68" s="20">
        <f t="shared" si="33"/>
        <v>0</v>
      </c>
      <c r="U68" s="20">
        <f t="shared" ref="U68:U102" si="39">T68+S68</f>
        <v>0</v>
      </c>
      <c r="V68" s="20">
        <f t="shared" si="34"/>
        <v>0</v>
      </c>
      <c r="W68" s="27">
        <f>IF(E68&gt;0,(V68*'summary lookup and rates'!$C$5)/1000,0)</f>
        <v>0</v>
      </c>
      <c r="X68" s="27">
        <f>(V68*'summary lookup and rates'!$C$6)/1000</f>
        <v>0</v>
      </c>
      <c r="Y68" s="20">
        <f>IF(AND(E68&gt;0,'group input'!$C$28="Yes"),'summary lookup and rates'!$C$7,0)</f>
        <v>0</v>
      </c>
      <c r="Z68" s="20" t="str">
        <f>'group input'!$C$52</f>
        <v>None</v>
      </c>
      <c r="AA68" s="26">
        <f t="shared" si="16"/>
        <v>0</v>
      </c>
      <c r="AB68" s="27">
        <f>IF(OR(E68=0,Z68="None"),0,INDEX('census age lookup Vol STD'!$B$4:$E$103,MATCH(D68,'census age lookup Vol STD'!$A$4:$A$103,0),MATCH(Z68,'census age lookup Vol STD'!$B$3:$E$3,0))*(AA68/10))</f>
        <v>0</v>
      </c>
      <c r="AC68" s="20" t="str">
        <f>'group input'!$C$59</f>
        <v>None</v>
      </c>
      <c r="AD68" s="26">
        <f t="shared" ref="AD68:AD102" si="40">IF(C68/12&gt;10000,10000,C68/12)</f>
        <v>0</v>
      </c>
      <c r="AE68" s="27">
        <f>IF(OR(E68=0,AC68="None"),0,INDEX('census age lookup Vol LTD'!$B$4:$E$103,MATCH(D68,'census age lookup Vol LTD'!$A$4:$A$103,0),MATCH(AC68,'census age lookup Vol LTD'!$B$3:$E$3,0))*(AD68/100))</f>
        <v>0</v>
      </c>
    </row>
    <row r="69" spans="1:31" x14ac:dyDescent="0.3">
      <c r="A69" s="19">
        <f>'group input'!B134</f>
        <v>0</v>
      </c>
      <c r="B69" s="20">
        <f>'group input'!C134</f>
        <v>0</v>
      </c>
      <c r="C69" s="20">
        <f>'group input'!D134</f>
        <v>0</v>
      </c>
      <c r="D69" s="20">
        <f t="shared" ca="1" si="35"/>
        <v>0</v>
      </c>
      <c r="E69" s="20">
        <f t="shared" si="36"/>
        <v>0</v>
      </c>
      <c r="F69" s="20">
        <f t="shared" ref="F69:F102" si="41">IF(E69=1,F68+1,0)</f>
        <v>0</v>
      </c>
      <c r="G69" s="20" t="str">
        <f>'group input'!$C$16</f>
        <v>None</v>
      </c>
      <c r="H69" s="347">
        <f t="shared" si="26"/>
        <v>0</v>
      </c>
      <c r="I69" s="20" t="str">
        <f>'group input'!$C$28</f>
        <v>No</v>
      </c>
      <c r="J69" s="20" t="str">
        <f>'group input'!$C$33</f>
        <v>None</v>
      </c>
      <c r="K69" s="26">
        <f t="shared" si="37"/>
        <v>0</v>
      </c>
      <c r="L69" s="26">
        <f t="shared" si="27"/>
        <v>0</v>
      </c>
      <c r="M69" s="26">
        <f t="shared" si="38"/>
        <v>0</v>
      </c>
      <c r="N69" s="26">
        <f t="shared" si="28"/>
        <v>0</v>
      </c>
      <c r="O69" s="20" t="str">
        <f>'group input'!$C$44</f>
        <v>None</v>
      </c>
      <c r="P69" s="26">
        <f t="shared" si="29"/>
        <v>0</v>
      </c>
      <c r="Q69" s="26">
        <f t="shared" si="30"/>
        <v>0</v>
      </c>
      <c r="R69" s="20">
        <f t="shared" ca="1" si="31"/>
        <v>0</v>
      </c>
      <c r="S69" s="20">
        <f t="shared" si="32"/>
        <v>0</v>
      </c>
      <c r="T69" s="20">
        <f t="shared" si="33"/>
        <v>0</v>
      </c>
      <c r="U69" s="20">
        <f t="shared" si="39"/>
        <v>0</v>
      </c>
      <c r="V69" s="20">
        <f t="shared" si="34"/>
        <v>0</v>
      </c>
      <c r="W69" s="27">
        <f>IF(E69&gt;0,(V69*'summary lookup and rates'!$C$5)/1000,0)</f>
        <v>0</v>
      </c>
      <c r="X69" s="27">
        <f>(V69*'summary lookup and rates'!$C$6)/1000</f>
        <v>0</v>
      </c>
      <c r="Y69" s="20">
        <f>IF(AND(E69&gt;0,'group input'!$C$28="Yes"),'summary lookup and rates'!$C$7,0)</f>
        <v>0</v>
      </c>
      <c r="Z69" s="20" t="str">
        <f>'group input'!$C$52</f>
        <v>None</v>
      </c>
      <c r="AA69" s="26">
        <f t="shared" si="16"/>
        <v>0</v>
      </c>
      <c r="AB69" s="27">
        <f>IF(OR(E69=0,Z69="None"),0,INDEX('census age lookup Vol STD'!$B$4:$E$103,MATCH(D69,'census age lookup Vol STD'!$A$4:$A$103,0),MATCH(Z69,'census age lookup Vol STD'!$B$3:$E$3,0))*(AA69/10))</f>
        <v>0</v>
      </c>
      <c r="AC69" s="20" t="str">
        <f>'group input'!$C$59</f>
        <v>None</v>
      </c>
      <c r="AD69" s="26">
        <f t="shared" si="40"/>
        <v>0</v>
      </c>
      <c r="AE69" s="27">
        <f>IF(OR(E69=0,AC69="None"),0,INDEX('census age lookup Vol LTD'!$B$4:$E$103,MATCH(D69,'census age lookup Vol LTD'!$A$4:$A$103,0),MATCH(AC69,'census age lookup Vol LTD'!$B$3:$E$3,0))*(AD69/100))</f>
        <v>0</v>
      </c>
    </row>
    <row r="70" spans="1:31" x14ac:dyDescent="0.3">
      <c r="A70" s="19">
        <f>'group input'!B135</f>
        <v>0</v>
      </c>
      <c r="B70" s="20">
        <f>'group input'!C135</f>
        <v>0</v>
      </c>
      <c r="C70" s="20">
        <f>'group input'!D135</f>
        <v>0</v>
      </c>
      <c r="D70" s="20">
        <f t="shared" ca="1" si="35"/>
        <v>0</v>
      </c>
      <c r="E70" s="20">
        <f t="shared" si="36"/>
        <v>0</v>
      </c>
      <c r="F70" s="20">
        <f t="shared" si="41"/>
        <v>0</v>
      </c>
      <c r="G70" s="20" t="str">
        <f>'group input'!$C$16</f>
        <v>None</v>
      </c>
      <c r="H70" s="347">
        <f t="shared" si="26"/>
        <v>0</v>
      </c>
      <c r="I70" s="20" t="str">
        <f>'group input'!$C$28</f>
        <v>No</v>
      </c>
      <c r="J70" s="20" t="str">
        <f>'group input'!$C$33</f>
        <v>None</v>
      </c>
      <c r="K70" s="26">
        <f t="shared" si="37"/>
        <v>0</v>
      </c>
      <c r="L70" s="26">
        <f t="shared" si="27"/>
        <v>0</v>
      </c>
      <c r="M70" s="26">
        <f t="shared" si="38"/>
        <v>0</v>
      </c>
      <c r="N70" s="26">
        <f t="shared" si="28"/>
        <v>0</v>
      </c>
      <c r="O70" s="20" t="str">
        <f>'group input'!$C$44</f>
        <v>None</v>
      </c>
      <c r="P70" s="26">
        <f t="shared" si="29"/>
        <v>0</v>
      </c>
      <c r="Q70" s="26">
        <f t="shared" si="30"/>
        <v>0</v>
      </c>
      <c r="R70" s="20">
        <f t="shared" ca="1" si="31"/>
        <v>0</v>
      </c>
      <c r="S70" s="20">
        <f t="shared" si="32"/>
        <v>0</v>
      </c>
      <c r="T70" s="20">
        <f t="shared" si="33"/>
        <v>0</v>
      </c>
      <c r="U70" s="20">
        <f t="shared" si="39"/>
        <v>0</v>
      </c>
      <c r="V70" s="20">
        <f t="shared" si="34"/>
        <v>0</v>
      </c>
      <c r="W70" s="27">
        <f>IF(E70&gt;0,(V70*'summary lookup and rates'!$C$5)/1000,0)</f>
        <v>0</v>
      </c>
      <c r="X70" s="27">
        <f>(V70*'summary lookup and rates'!$C$6)/1000</f>
        <v>0</v>
      </c>
      <c r="Y70" s="20">
        <f>IF(AND(E70&gt;0,'group input'!$C$28="Yes"),'summary lookup and rates'!$C$7,0)</f>
        <v>0</v>
      </c>
      <c r="Z70" s="20" t="str">
        <f>'group input'!$C$52</f>
        <v>None</v>
      </c>
      <c r="AA70" s="26">
        <f t="shared" ref="AA70:AA102" si="42">IF((C70/52)*0.6&gt;1000,1000,(C70/52)*0.6)</f>
        <v>0</v>
      </c>
      <c r="AB70" s="27">
        <f>IF(OR(E70=0,Z70="None"),0,INDEX('census age lookup Vol STD'!$B$4:$E$103,MATCH(D70,'census age lookup Vol STD'!$A$4:$A$103,0),MATCH(Z70,'census age lookup Vol STD'!$B$3:$E$3,0))*(AA70/10))</f>
        <v>0</v>
      </c>
      <c r="AC70" s="20" t="str">
        <f>'group input'!$C$59</f>
        <v>None</v>
      </c>
      <c r="AD70" s="26">
        <f t="shared" si="40"/>
        <v>0</v>
      </c>
      <c r="AE70" s="27">
        <f>IF(OR(E70=0,AC70="None"),0,INDEX('census age lookup Vol LTD'!$B$4:$E$103,MATCH(D70,'census age lookup Vol LTD'!$A$4:$A$103,0),MATCH(AC70,'census age lookup Vol LTD'!$B$3:$E$3,0))*(AD70/100))</f>
        <v>0</v>
      </c>
    </row>
    <row r="71" spans="1:31" x14ac:dyDescent="0.3">
      <c r="A71" s="19">
        <f>'group input'!B136</f>
        <v>0</v>
      </c>
      <c r="B71" s="20">
        <f>'group input'!C136</f>
        <v>0</v>
      </c>
      <c r="C71" s="20">
        <f>'group input'!D136</f>
        <v>0</v>
      </c>
      <c r="D71" s="20">
        <f t="shared" ca="1" si="35"/>
        <v>0</v>
      </c>
      <c r="E71" s="20">
        <f t="shared" si="36"/>
        <v>0</v>
      </c>
      <c r="F71" s="20">
        <f t="shared" si="41"/>
        <v>0</v>
      </c>
      <c r="G71" s="20" t="str">
        <f>'group input'!$C$16</f>
        <v>None</v>
      </c>
      <c r="H71" s="347">
        <f t="shared" si="26"/>
        <v>0</v>
      </c>
      <c r="I71" s="20" t="str">
        <f>'group input'!$C$28</f>
        <v>No</v>
      </c>
      <c r="J71" s="20" t="str">
        <f>'group input'!$C$33</f>
        <v>None</v>
      </c>
      <c r="K71" s="26">
        <f t="shared" si="37"/>
        <v>0</v>
      </c>
      <c r="L71" s="26">
        <f t="shared" si="27"/>
        <v>0</v>
      </c>
      <c r="M71" s="26">
        <f t="shared" si="38"/>
        <v>0</v>
      </c>
      <c r="N71" s="26">
        <f t="shared" si="28"/>
        <v>0</v>
      </c>
      <c r="O71" s="20" t="str">
        <f>'group input'!$C$44</f>
        <v>None</v>
      </c>
      <c r="P71" s="26">
        <f t="shared" si="29"/>
        <v>0</v>
      </c>
      <c r="Q71" s="26">
        <f t="shared" si="30"/>
        <v>0</v>
      </c>
      <c r="R71" s="20">
        <f t="shared" ca="1" si="31"/>
        <v>0</v>
      </c>
      <c r="S71" s="20">
        <f t="shared" si="32"/>
        <v>0</v>
      </c>
      <c r="T71" s="20">
        <f t="shared" si="33"/>
        <v>0</v>
      </c>
      <c r="U71" s="20">
        <f t="shared" si="39"/>
        <v>0</v>
      </c>
      <c r="V71" s="20">
        <f t="shared" si="34"/>
        <v>0</v>
      </c>
      <c r="W71" s="27">
        <f>IF(E71&gt;0,(V71*'summary lookup and rates'!$C$5)/1000,0)</f>
        <v>0</v>
      </c>
      <c r="X71" s="27">
        <f>(V71*'summary lookup and rates'!$C$6)/1000</f>
        <v>0</v>
      </c>
      <c r="Y71" s="20">
        <f>IF(AND(E71&gt;0,'group input'!$C$28="Yes"),'summary lookup and rates'!$C$7,0)</f>
        <v>0</v>
      </c>
      <c r="Z71" s="20" t="str">
        <f>'group input'!$C$52</f>
        <v>None</v>
      </c>
      <c r="AA71" s="26">
        <f t="shared" si="42"/>
        <v>0</v>
      </c>
      <c r="AB71" s="27">
        <f>IF(OR(E71=0,Z71="None"),0,INDEX('census age lookup Vol STD'!$B$4:$E$103,MATCH(D71,'census age lookup Vol STD'!$A$4:$A$103,0),MATCH(Z71,'census age lookup Vol STD'!$B$3:$E$3,0))*(AA71/10))</f>
        <v>0</v>
      </c>
      <c r="AC71" s="20" t="str">
        <f>'group input'!$C$59</f>
        <v>None</v>
      </c>
      <c r="AD71" s="26">
        <f t="shared" si="40"/>
        <v>0</v>
      </c>
      <c r="AE71" s="27">
        <f>IF(OR(E71=0,AC71="None"),0,INDEX('census age lookup Vol LTD'!$B$4:$E$103,MATCH(D71,'census age lookup Vol LTD'!$A$4:$A$103,0),MATCH(AC71,'census age lookup Vol LTD'!$B$3:$E$3,0))*(AD71/100))</f>
        <v>0</v>
      </c>
    </row>
    <row r="72" spans="1:31" x14ac:dyDescent="0.3">
      <c r="A72" s="19">
        <f>'group input'!B137</f>
        <v>0</v>
      </c>
      <c r="B72" s="20">
        <f>'group input'!C137</f>
        <v>0</v>
      </c>
      <c r="C72" s="20">
        <f>'group input'!D137</f>
        <v>0</v>
      </c>
      <c r="D72" s="20">
        <f t="shared" ca="1" si="35"/>
        <v>0</v>
      </c>
      <c r="E72" s="20">
        <f t="shared" si="36"/>
        <v>0</v>
      </c>
      <c r="F72" s="20">
        <f t="shared" si="41"/>
        <v>0</v>
      </c>
      <c r="G72" s="20" t="str">
        <f>'group input'!$C$16</f>
        <v>None</v>
      </c>
      <c r="H72" s="347">
        <f t="shared" si="26"/>
        <v>0</v>
      </c>
      <c r="I72" s="20" t="str">
        <f>'group input'!$C$28</f>
        <v>No</v>
      </c>
      <c r="J72" s="20" t="str">
        <f>'group input'!$C$33</f>
        <v>None</v>
      </c>
      <c r="K72" s="26">
        <f t="shared" si="37"/>
        <v>0</v>
      </c>
      <c r="L72" s="26">
        <f t="shared" si="27"/>
        <v>0</v>
      </c>
      <c r="M72" s="26">
        <f t="shared" si="38"/>
        <v>0</v>
      </c>
      <c r="N72" s="26">
        <f t="shared" si="28"/>
        <v>0</v>
      </c>
      <c r="O72" s="20" t="str">
        <f>'group input'!$C$44</f>
        <v>None</v>
      </c>
      <c r="P72" s="26">
        <f t="shared" si="29"/>
        <v>0</v>
      </c>
      <c r="Q72" s="26">
        <f t="shared" si="30"/>
        <v>0</v>
      </c>
      <c r="R72" s="20">
        <f t="shared" ca="1" si="31"/>
        <v>0</v>
      </c>
      <c r="S72" s="20">
        <f t="shared" si="32"/>
        <v>0</v>
      </c>
      <c r="T72" s="20">
        <f t="shared" si="33"/>
        <v>0</v>
      </c>
      <c r="U72" s="20">
        <f t="shared" si="39"/>
        <v>0</v>
      </c>
      <c r="V72" s="20">
        <f t="shared" si="34"/>
        <v>0</v>
      </c>
      <c r="W72" s="27">
        <f>IF(E72&gt;0,(V72*'summary lookup and rates'!$C$5)/1000,0)</f>
        <v>0</v>
      </c>
      <c r="X72" s="27">
        <f>(V72*'summary lookup and rates'!$C$6)/1000</f>
        <v>0</v>
      </c>
      <c r="Y72" s="20">
        <f>IF(AND(E72&gt;0,'group input'!$C$28="Yes"),'summary lookup and rates'!$C$7,0)</f>
        <v>0</v>
      </c>
      <c r="Z72" s="20" t="str">
        <f>'group input'!$C$52</f>
        <v>None</v>
      </c>
      <c r="AA72" s="26">
        <f t="shared" si="42"/>
        <v>0</v>
      </c>
      <c r="AB72" s="27">
        <f>IF(OR(E72=0,Z72="None"),0,INDEX('census age lookup Vol STD'!$B$4:$E$103,MATCH(D72,'census age lookup Vol STD'!$A$4:$A$103,0),MATCH(Z72,'census age lookup Vol STD'!$B$3:$E$3,0))*(AA72/10))</f>
        <v>0</v>
      </c>
      <c r="AC72" s="20" t="str">
        <f>'group input'!$C$59</f>
        <v>None</v>
      </c>
      <c r="AD72" s="26">
        <f t="shared" si="40"/>
        <v>0</v>
      </c>
      <c r="AE72" s="27">
        <f>IF(OR(E72=0,AC72="None"),0,INDEX('census age lookup Vol LTD'!$B$4:$E$103,MATCH(D72,'census age lookup Vol LTD'!$A$4:$A$103,0),MATCH(AC72,'census age lookup Vol LTD'!$B$3:$E$3,0))*(AD72/100))</f>
        <v>0</v>
      </c>
    </row>
    <row r="73" spans="1:31" x14ac:dyDescent="0.3">
      <c r="A73" s="19">
        <f>'group input'!B138</f>
        <v>0</v>
      </c>
      <c r="B73" s="20">
        <f>'group input'!C138</f>
        <v>0</v>
      </c>
      <c r="C73" s="20">
        <f>'group input'!D138</f>
        <v>0</v>
      </c>
      <c r="D73" s="20">
        <f t="shared" ca="1" si="35"/>
        <v>0</v>
      </c>
      <c r="E73" s="20">
        <f t="shared" si="36"/>
        <v>0</v>
      </c>
      <c r="F73" s="20">
        <f t="shared" si="41"/>
        <v>0</v>
      </c>
      <c r="G73" s="20" t="str">
        <f>'group input'!$C$16</f>
        <v>None</v>
      </c>
      <c r="H73" s="347">
        <f t="shared" si="26"/>
        <v>0</v>
      </c>
      <c r="I73" s="20" t="str">
        <f>'group input'!$C$28</f>
        <v>No</v>
      </c>
      <c r="J73" s="20" t="str">
        <f>'group input'!$C$33</f>
        <v>None</v>
      </c>
      <c r="K73" s="26">
        <f t="shared" si="37"/>
        <v>0</v>
      </c>
      <c r="L73" s="26">
        <f t="shared" si="27"/>
        <v>0</v>
      </c>
      <c r="M73" s="26">
        <f t="shared" si="38"/>
        <v>0</v>
      </c>
      <c r="N73" s="26">
        <f t="shared" si="28"/>
        <v>0</v>
      </c>
      <c r="O73" s="20" t="str">
        <f>'group input'!$C$44</f>
        <v>None</v>
      </c>
      <c r="P73" s="26">
        <f t="shared" si="29"/>
        <v>0</v>
      </c>
      <c r="Q73" s="26">
        <f t="shared" si="30"/>
        <v>0</v>
      </c>
      <c r="R73" s="20">
        <f t="shared" ca="1" si="31"/>
        <v>0</v>
      </c>
      <c r="S73" s="20">
        <f t="shared" si="32"/>
        <v>0</v>
      </c>
      <c r="T73" s="20">
        <f t="shared" si="33"/>
        <v>0</v>
      </c>
      <c r="U73" s="20">
        <f t="shared" si="39"/>
        <v>0</v>
      </c>
      <c r="V73" s="20">
        <f t="shared" si="34"/>
        <v>0</v>
      </c>
      <c r="W73" s="27">
        <f>IF(E73&gt;0,(V73*'summary lookup and rates'!$C$5)/1000,0)</f>
        <v>0</v>
      </c>
      <c r="X73" s="27">
        <f>(V73*'summary lookup and rates'!$C$6)/1000</f>
        <v>0</v>
      </c>
      <c r="Y73" s="20">
        <f>IF(AND(E73&gt;0,'group input'!$C$28="Yes"),'summary lookup and rates'!$C$7,0)</f>
        <v>0</v>
      </c>
      <c r="Z73" s="20" t="str">
        <f>'group input'!$C$52</f>
        <v>None</v>
      </c>
      <c r="AA73" s="26">
        <f t="shared" si="42"/>
        <v>0</v>
      </c>
      <c r="AB73" s="27">
        <f>IF(OR(E73=0,Z73="None"),0,INDEX('census age lookup Vol STD'!$B$4:$E$103,MATCH(D73,'census age lookup Vol STD'!$A$4:$A$103,0),MATCH(Z73,'census age lookup Vol STD'!$B$3:$E$3,0))*(AA73/10))</f>
        <v>0</v>
      </c>
      <c r="AC73" s="20" t="str">
        <f>'group input'!$C$59</f>
        <v>None</v>
      </c>
      <c r="AD73" s="26">
        <f t="shared" si="40"/>
        <v>0</v>
      </c>
      <c r="AE73" s="27">
        <f>IF(OR(E73=0,AC73="None"),0,INDEX('census age lookup Vol LTD'!$B$4:$E$103,MATCH(D73,'census age lookup Vol LTD'!$A$4:$A$103,0),MATCH(AC73,'census age lookup Vol LTD'!$B$3:$E$3,0))*(AD73/100))</f>
        <v>0</v>
      </c>
    </row>
    <row r="74" spans="1:31" x14ac:dyDescent="0.3">
      <c r="A74" s="19">
        <f>'group input'!B139</f>
        <v>0</v>
      </c>
      <c r="B74" s="20">
        <f>'group input'!C139</f>
        <v>0</v>
      </c>
      <c r="C74" s="20">
        <f>'group input'!D139</f>
        <v>0</v>
      </c>
      <c r="D74" s="20">
        <f t="shared" ca="1" si="35"/>
        <v>0</v>
      </c>
      <c r="E74" s="20">
        <f t="shared" si="36"/>
        <v>0</v>
      </c>
      <c r="F74" s="20">
        <f t="shared" si="41"/>
        <v>0</v>
      </c>
      <c r="G74" s="20" t="str">
        <f>'group input'!$C$16</f>
        <v>None</v>
      </c>
      <c r="H74" s="347">
        <f t="shared" si="26"/>
        <v>0</v>
      </c>
      <c r="I74" s="20" t="str">
        <f>'group input'!$C$28</f>
        <v>No</v>
      </c>
      <c r="J74" s="20" t="str">
        <f>'group input'!$C$33</f>
        <v>None</v>
      </c>
      <c r="K74" s="26">
        <f t="shared" si="37"/>
        <v>0</v>
      </c>
      <c r="L74" s="26">
        <f t="shared" si="27"/>
        <v>0</v>
      </c>
      <c r="M74" s="26">
        <f t="shared" si="38"/>
        <v>0</v>
      </c>
      <c r="N74" s="26">
        <f t="shared" si="28"/>
        <v>0</v>
      </c>
      <c r="O74" s="20" t="str">
        <f>'group input'!$C$44</f>
        <v>None</v>
      </c>
      <c r="P74" s="26">
        <f t="shared" si="29"/>
        <v>0</v>
      </c>
      <c r="Q74" s="26">
        <f t="shared" si="30"/>
        <v>0</v>
      </c>
      <c r="R74" s="20">
        <f t="shared" ca="1" si="31"/>
        <v>0</v>
      </c>
      <c r="S74" s="20">
        <f t="shared" si="32"/>
        <v>0</v>
      </c>
      <c r="T74" s="20">
        <f t="shared" si="33"/>
        <v>0</v>
      </c>
      <c r="U74" s="20">
        <f t="shared" si="39"/>
        <v>0</v>
      </c>
      <c r="V74" s="20">
        <f t="shared" si="34"/>
        <v>0</v>
      </c>
      <c r="W74" s="27">
        <f>IF(E74&gt;0,(V74*'summary lookup and rates'!$C$5)/1000,0)</f>
        <v>0</v>
      </c>
      <c r="X74" s="27">
        <f>(V74*'summary lookup and rates'!$C$6)/1000</f>
        <v>0</v>
      </c>
      <c r="Y74" s="20">
        <f>IF(AND(E74&gt;0,'group input'!$C$28="Yes"),'summary lookup and rates'!$C$7,0)</f>
        <v>0</v>
      </c>
      <c r="Z74" s="20" t="str">
        <f>'group input'!$C$52</f>
        <v>None</v>
      </c>
      <c r="AA74" s="26">
        <f t="shared" si="42"/>
        <v>0</v>
      </c>
      <c r="AB74" s="27">
        <f>IF(OR(E74=0,Z74="None"),0,INDEX('census age lookup Vol STD'!$B$4:$E$103,MATCH(D74,'census age lookup Vol STD'!$A$4:$A$103,0),MATCH(Z74,'census age lookup Vol STD'!$B$3:$E$3,0))*(AA74/10))</f>
        <v>0</v>
      </c>
      <c r="AC74" s="20" t="str">
        <f>'group input'!$C$59</f>
        <v>None</v>
      </c>
      <c r="AD74" s="26">
        <f t="shared" si="40"/>
        <v>0</v>
      </c>
      <c r="AE74" s="27">
        <f>IF(OR(E74=0,AC74="None"),0,INDEX('census age lookup Vol LTD'!$B$4:$E$103,MATCH(D74,'census age lookup Vol LTD'!$A$4:$A$103,0),MATCH(AC74,'census age lookup Vol LTD'!$B$3:$E$3,0))*(AD74/100))</f>
        <v>0</v>
      </c>
    </row>
    <row r="75" spans="1:31" x14ac:dyDescent="0.3">
      <c r="A75" s="19">
        <f>'group input'!B140</f>
        <v>0</v>
      </c>
      <c r="B75" s="20">
        <f>'group input'!C140</f>
        <v>0</v>
      </c>
      <c r="C75" s="20">
        <f>'group input'!D140</f>
        <v>0</v>
      </c>
      <c r="D75" s="20">
        <f t="shared" ca="1" si="35"/>
        <v>0</v>
      </c>
      <c r="E75" s="20">
        <f t="shared" si="36"/>
        <v>0</v>
      </c>
      <c r="F75" s="20">
        <f t="shared" si="41"/>
        <v>0</v>
      </c>
      <c r="G75" s="20" t="str">
        <f>'group input'!$C$16</f>
        <v>None</v>
      </c>
      <c r="H75" s="347">
        <f t="shared" si="26"/>
        <v>0</v>
      </c>
      <c r="I75" s="20" t="str">
        <f>'group input'!$C$28</f>
        <v>No</v>
      </c>
      <c r="J75" s="20" t="str">
        <f>'group input'!$C$33</f>
        <v>None</v>
      </c>
      <c r="K75" s="26">
        <f t="shared" si="37"/>
        <v>0</v>
      </c>
      <c r="L75" s="26">
        <f t="shared" si="27"/>
        <v>0</v>
      </c>
      <c r="M75" s="26">
        <f t="shared" si="38"/>
        <v>0</v>
      </c>
      <c r="N75" s="26">
        <f t="shared" si="28"/>
        <v>0</v>
      </c>
      <c r="O75" s="20" t="str">
        <f>'group input'!$C$44</f>
        <v>None</v>
      </c>
      <c r="P75" s="26">
        <f t="shared" si="29"/>
        <v>0</v>
      </c>
      <c r="Q75" s="26">
        <f t="shared" si="30"/>
        <v>0</v>
      </c>
      <c r="R75" s="20">
        <f t="shared" ca="1" si="31"/>
        <v>0</v>
      </c>
      <c r="S75" s="20">
        <f t="shared" si="32"/>
        <v>0</v>
      </c>
      <c r="T75" s="20">
        <f t="shared" si="33"/>
        <v>0</v>
      </c>
      <c r="U75" s="20">
        <f t="shared" si="39"/>
        <v>0</v>
      </c>
      <c r="V75" s="20">
        <f t="shared" si="34"/>
        <v>0</v>
      </c>
      <c r="W75" s="27">
        <f>IF(E75&gt;0,(V75*'summary lookup and rates'!$C$5)/1000,0)</f>
        <v>0</v>
      </c>
      <c r="X75" s="27">
        <f>(V75*'summary lookup and rates'!$C$6)/1000</f>
        <v>0</v>
      </c>
      <c r="Y75" s="20">
        <f>IF(AND(E75&gt;0,'group input'!$C$28="Yes"),'summary lookup and rates'!$C$7,0)</f>
        <v>0</v>
      </c>
      <c r="Z75" s="20" t="str">
        <f>'group input'!$C$52</f>
        <v>None</v>
      </c>
      <c r="AA75" s="26">
        <f t="shared" si="42"/>
        <v>0</v>
      </c>
      <c r="AB75" s="27">
        <f>IF(OR(E75=0,Z75="None"),0,INDEX('census age lookup Vol STD'!$B$4:$E$103,MATCH(D75,'census age lookup Vol STD'!$A$4:$A$103,0),MATCH(Z75,'census age lookup Vol STD'!$B$3:$E$3,0))*(AA75/10))</f>
        <v>0</v>
      </c>
      <c r="AC75" s="20" t="str">
        <f>'group input'!$C$59</f>
        <v>None</v>
      </c>
      <c r="AD75" s="26">
        <f t="shared" si="40"/>
        <v>0</v>
      </c>
      <c r="AE75" s="27">
        <f>IF(OR(E75=0,AC75="None"),0,INDEX('census age lookup Vol LTD'!$B$4:$E$103,MATCH(D75,'census age lookup Vol LTD'!$A$4:$A$103,0),MATCH(AC75,'census age lookup Vol LTD'!$B$3:$E$3,0))*(AD75/100))</f>
        <v>0</v>
      </c>
    </row>
    <row r="76" spans="1:31" x14ac:dyDescent="0.3">
      <c r="A76" s="19">
        <f>'group input'!B141</f>
        <v>0</v>
      </c>
      <c r="B76" s="20">
        <f>'group input'!C141</f>
        <v>0</v>
      </c>
      <c r="C76" s="20">
        <f>'group input'!D141</f>
        <v>0</v>
      </c>
      <c r="D76" s="20">
        <f t="shared" ca="1" si="35"/>
        <v>0</v>
      </c>
      <c r="E76" s="20">
        <f t="shared" si="36"/>
        <v>0</v>
      </c>
      <c r="F76" s="20">
        <f t="shared" si="41"/>
        <v>0</v>
      </c>
      <c r="G76" s="20" t="str">
        <f>'group input'!$C$16</f>
        <v>None</v>
      </c>
      <c r="H76" s="347">
        <f t="shared" si="26"/>
        <v>0</v>
      </c>
      <c r="I76" s="20" t="str">
        <f>'group input'!$C$28</f>
        <v>No</v>
      </c>
      <c r="J76" s="20" t="str">
        <f>'group input'!$C$33</f>
        <v>None</v>
      </c>
      <c r="K76" s="26">
        <f t="shared" si="37"/>
        <v>0</v>
      </c>
      <c r="L76" s="26">
        <f t="shared" si="27"/>
        <v>0</v>
      </c>
      <c r="M76" s="26">
        <f t="shared" si="38"/>
        <v>0</v>
      </c>
      <c r="N76" s="26">
        <f t="shared" si="28"/>
        <v>0</v>
      </c>
      <c r="O76" s="20" t="str">
        <f>'group input'!$C$44</f>
        <v>None</v>
      </c>
      <c r="P76" s="26">
        <f t="shared" si="29"/>
        <v>0</v>
      </c>
      <c r="Q76" s="26">
        <f t="shared" si="30"/>
        <v>0</v>
      </c>
      <c r="R76" s="20">
        <f t="shared" ca="1" si="31"/>
        <v>0</v>
      </c>
      <c r="S76" s="20">
        <f t="shared" si="32"/>
        <v>0</v>
      </c>
      <c r="T76" s="20">
        <f t="shared" si="33"/>
        <v>0</v>
      </c>
      <c r="U76" s="20">
        <f t="shared" si="39"/>
        <v>0</v>
      </c>
      <c r="V76" s="20">
        <f t="shared" si="34"/>
        <v>0</v>
      </c>
      <c r="W76" s="27">
        <f>IF(E76&gt;0,(V76*'summary lookup and rates'!$C$5)/1000,0)</f>
        <v>0</v>
      </c>
      <c r="X76" s="27">
        <f>(V76*'summary lookup and rates'!$C$6)/1000</f>
        <v>0</v>
      </c>
      <c r="Y76" s="20">
        <f>IF(AND(E76&gt;0,'group input'!$C$28="Yes"),'summary lookup and rates'!$C$7,0)</f>
        <v>0</v>
      </c>
      <c r="Z76" s="20" t="str">
        <f>'group input'!$C$52</f>
        <v>None</v>
      </c>
      <c r="AA76" s="26">
        <f t="shared" si="42"/>
        <v>0</v>
      </c>
      <c r="AB76" s="27">
        <f>IF(OR(E76=0,Z76="None"),0,INDEX('census age lookup Vol STD'!$B$4:$E$103,MATCH(D76,'census age lookup Vol STD'!$A$4:$A$103,0),MATCH(Z76,'census age lookup Vol STD'!$B$3:$E$3,0))*(AA76/10))</f>
        <v>0</v>
      </c>
      <c r="AC76" s="20" t="str">
        <f>'group input'!$C$59</f>
        <v>None</v>
      </c>
      <c r="AD76" s="26">
        <f t="shared" si="40"/>
        <v>0</v>
      </c>
      <c r="AE76" s="27">
        <f>IF(OR(E76=0,AC76="None"),0,INDEX('census age lookup Vol LTD'!$B$4:$E$103,MATCH(D76,'census age lookup Vol LTD'!$A$4:$A$103,0),MATCH(AC76,'census age lookup Vol LTD'!$B$3:$E$3,0))*(AD76/100))</f>
        <v>0</v>
      </c>
    </row>
    <row r="77" spans="1:31" x14ac:dyDescent="0.3">
      <c r="A77" s="19">
        <f>'group input'!B142</f>
        <v>0</v>
      </c>
      <c r="B77" s="20">
        <f>'group input'!C142</f>
        <v>0</v>
      </c>
      <c r="C77" s="20">
        <f>'group input'!D142</f>
        <v>0</v>
      </c>
      <c r="D77" s="20">
        <f t="shared" ca="1" si="35"/>
        <v>0</v>
      </c>
      <c r="E77" s="20">
        <f t="shared" si="36"/>
        <v>0</v>
      </c>
      <c r="F77" s="20">
        <f t="shared" si="41"/>
        <v>0</v>
      </c>
      <c r="G77" s="20" t="str">
        <f>'group input'!$C$16</f>
        <v>None</v>
      </c>
      <c r="H77" s="347">
        <f t="shared" si="26"/>
        <v>0</v>
      </c>
      <c r="I77" s="20" t="str">
        <f>'group input'!$C$28</f>
        <v>No</v>
      </c>
      <c r="J77" s="20" t="str">
        <f>'group input'!$C$33</f>
        <v>None</v>
      </c>
      <c r="K77" s="26">
        <f t="shared" si="37"/>
        <v>0</v>
      </c>
      <c r="L77" s="26">
        <f t="shared" si="27"/>
        <v>0</v>
      </c>
      <c r="M77" s="26">
        <f t="shared" si="38"/>
        <v>0</v>
      </c>
      <c r="N77" s="26">
        <f t="shared" si="28"/>
        <v>0</v>
      </c>
      <c r="O77" s="20" t="str">
        <f>'group input'!$C$44</f>
        <v>None</v>
      </c>
      <c r="P77" s="26">
        <f t="shared" si="29"/>
        <v>0</v>
      </c>
      <c r="Q77" s="26">
        <f t="shared" si="30"/>
        <v>0</v>
      </c>
      <c r="R77" s="20">
        <f t="shared" ca="1" si="31"/>
        <v>0</v>
      </c>
      <c r="S77" s="20">
        <f t="shared" si="32"/>
        <v>0</v>
      </c>
      <c r="T77" s="20">
        <f t="shared" si="33"/>
        <v>0</v>
      </c>
      <c r="U77" s="20">
        <f t="shared" si="39"/>
        <v>0</v>
      </c>
      <c r="V77" s="20">
        <f t="shared" si="34"/>
        <v>0</v>
      </c>
      <c r="W77" s="27">
        <f>IF(E77&gt;0,(V77*'summary lookup and rates'!$C$5)/1000,0)</f>
        <v>0</v>
      </c>
      <c r="X77" s="27">
        <f>(V77*'summary lookup and rates'!$C$6)/1000</f>
        <v>0</v>
      </c>
      <c r="Y77" s="20">
        <f>IF(AND(E77&gt;0,'group input'!$C$28="Yes"),'summary lookup and rates'!$C$7,0)</f>
        <v>0</v>
      </c>
      <c r="Z77" s="20" t="str">
        <f>'group input'!$C$52</f>
        <v>None</v>
      </c>
      <c r="AA77" s="26">
        <f t="shared" si="42"/>
        <v>0</v>
      </c>
      <c r="AB77" s="27">
        <f>IF(OR(E77=0,Z77="None"),0,INDEX('census age lookup Vol STD'!$B$4:$E$103,MATCH(D77,'census age lookup Vol STD'!$A$4:$A$103,0),MATCH(Z77,'census age lookup Vol STD'!$B$3:$E$3,0))*(AA77/10))</f>
        <v>0</v>
      </c>
      <c r="AC77" s="20" t="str">
        <f>'group input'!$C$59</f>
        <v>None</v>
      </c>
      <c r="AD77" s="26">
        <f t="shared" si="40"/>
        <v>0</v>
      </c>
      <c r="AE77" s="27">
        <f>IF(OR(E77=0,AC77="None"),0,INDEX('census age lookup Vol LTD'!$B$4:$E$103,MATCH(D77,'census age lookup Vol LTD'!$A$4:$A$103,0),MATCH(AC77,'census age lookup Vol LTD'!$B$3:$E$3,0))*(AD77/100))</f>
        <v>0</v>
      </c>
    </row>
    <row r="78" spans="1:31" x14ac:dyDescent="0.3">
      <c r="A78" s="19">
        <f>'group input'!B143</f>
        <v>0</v>
      </c>
      <c r="B78" s="20">
        <f>'group input'!C143</f>
        <v>0</v>
      </c>
      <c r="C78" s="20">
        <f>'group input'!D143</f>
        <v>0</v>
      </c>
      <c r="D78" s="20">
        <f t="shared" ca="1" si="35"/>
        <v>0</v>
      </c>
      <c r="E78" s="20">
        <f t="shared" si="36"/>
        <v>0</v>
      </c>
      <c r="F78" s="20">
        <f t="shared" si="41"/>
        <v>0</v>
      </c>
      <c r="G78" s="20" t="str">
        <f>'group input'!$C$16</f>
        <v>None</v>
      </c>
      <c r="H78" s="347">
        <f t="shared" si="26"/>
        <v>0</v>
      </c>
      <c r="I78" s="20" t="str">
        <f>'group input'!$C$28</f>
        <v>No</v>
      </c>
      <c r="J78" s="20" t="str">
        <f>'group input'!$C$33</f>
        <v>None</v>
      </c>
      <c r="K78" s="26">
        <f t="shared" si="37"/>
        <v>0</v>
      </c>
      <c r="L78" s="26">
        <f t="shared" si="27"/>
        <v>0</v>
      </c>
      <c r="M78" s="26">
        <f t="shared" si="38"/>
        <v>0</v>
      </c>
      <c r="N78" s="26">
        <f t="shared" si="28"/>
        <v>0</v>
      </c>
      <c r="O78" s="20" t="str">
        <f>'group input'!$C$44</f>
        <v>None</v>
      </c>
      <c r="P78" s="26">
        <f t="shared" si="29"/>
        <v>0</v>
      </c>
      <c r="Q78" s="26">
        <f t="shared" si="30"/>
        <v>0</v>
      </c>
      <c r="R78" s="20">
        <f t="shared" ca="1" si="31"/>
        <v>0</v>
      </c>
      <c r="S78" s="20">
        <f t="shared" si="32"/>
        <v>0</v>
      </c>
      <c r="T78" s="20">
        <f t="shared" si="33"/>
        <v>0</v>
      </c>
      <c r="U78" s="20">
        <f t="shared" si="39"/>
        <v>0</v>
      </c>
      <c r="V78" s="20">
        <f t="shared" si="34"/>
        <v>0</v>
      </c>
      <c r="W78" s="27">
        <f>IF(E78&gt;0,(V78*'summary lookup and rates'!$C$5)/1000,0)</f>
        <v>0</v>
      </c>
      <c r="X78" s="27">
        <f>(V78*'summary lookup and rates'!$C$6)/1000</f>
        <v>0</v>
      </c>
      <c r="Y78" s="20">
        <f>IF(AND(E78&gt;0,'group input'!$C$28="Yes"),'summary lookup and rates'!$C$7,0)</f>
        <v>0</v>
      </c>
      <c r="Z78" s="20" t="str">
        <f>'group input'!$C$52</f>
        <v>None</v>
      </c>
      <c r="AA78" s="26">
        <f t="shared" si="42"/>
        <v>0</v>
      </c>
      <c r="AB78" s="27">
        <f>IF(OR(E78=0,Z78="None"),0,INDEX('census age lookup Vol STD'!$B$4:$E$103,MATCH(D78,'census age lookup Vol STD'!$A$4:$A$103,0),MATCH(Z78,'census age lookup Vol STD'!$B$3:$E$3,0))*(AA78/10))</f>
        <v>0</v>
      </c>
      <c r="AC78" s="20" t="str">
        <f>'group input'!$C$59</f>
        <v>None</v>
      </c>
      <c r="AD78" s="26">
        <f t="shared" si="40"/>
        <v>0</v>
      </c>
      <c r="AE78" s="27">
        <f>IF(OR(E78=0,AC78="None"),0,INDEX('census age lookup Vol LTD'!$B$4:$E$103,MATCH(D78,'census age lookup Vol LTD'!$A$4:$A$103,0),MATCH(AC78,'census age lookup Vol LTD'!$B$3:$E$3,0))*(AD78/100))</f>
        <v>0</v>
      </c>
    </row>
    <row r="79" spans="1:31" x14ac:dyDescent="0.3">
      <c r="A79" s="19">
        <f>'group input'!B144</f>
        <v>0</v>
      </c>
      <c r="B79" s="20">
        <f>'group input'!C144</f>
        <v>0</v>
      </c>
      <c r="C79" s="20">
        <f>'group input'!D144</f>
        <v>0</v>
      </c>
      <c r="D79" s="20">
        <f t="shared" ca="1" si="35"/>
        <v>0</v>
      </c>
      <c r="E79" s="20">
        <f t="shared" si="36"/>
        <v>0</v>
      </c>
      <c r="F79" s="20">
        <f t="shared" si="41"/>
        <v>0</v>
      </c>
      <c r="G79" s="20" t="str">
        <f>'group input'!$C$16</f>
        <v>None</v>
      </c>
      <c r="H79" s="347">
        <f t="shared" si="26"/>
        <v>0</v>
      </c>
      <c r="I79" s="20" t="str">
        <f>'group input'!$C$28</f>
        <v>No</v>
      </c>
      <c r="J79" s="20" t="str">
        <f>'group input'!$C$33</f>
        <v>None</v>
      </c>
      <c r="K79" s="26">
        <f t="shared" si="37"/>
        <v>0</v>
      </c>
      <c r="L79" s="26">
        <f t="shared" si="27"/>
        <v>0</v>
      </c>
      <c r="M79" s="26">
        <f t="shared" si="38"/>
        <v>0</v>
      </c>
      <c r="N79" s="26">
        <f t="shared" si="28"/>
        <v>0</v>
      </c>
      <c r="O79" s="20" t="str">
        <f>'group input'!$C$44</f>
        <v>None</v>
      </c>
      <c r="P79" s="26">
        <f t="shared" si="29"/>
        <v>0</v>
      </c>
      <c r="Q79" s="26">
        <f t="shared" si="30"/>
        <v>0</v>
      </c>
      <c r="R79" s="20">
        <f t="shared" ca="1" si="31"/>
        <v>0</v>
      </c>
      <c r="S79" s="20">
        <f t="shared" si="32"/>
        <v>0</v>
      </c>
      <c r="T79" s="20">
        <f t="shared" si="33"/>
        <v>0</v>
      </c>
      <c r="U79" s="20">
        <f t="shared" si="39"/>
        <v>0</v>
      </c>
      <c r="V79" s="20">
        <f t="shared" si="34"/>
        <v>0</v>
      </c>
      <c r="W79" s="27">
        <f>IF(E79&gt;0,(V79*'summary lookup and rates'!$C$5)/1000,0)</f>
        <v>0</v>
      </c>
      <c r="X79" s="27">
        <f>(V79*'summary lookup and rates'!$C$6)/1000</f>
        <v>0</v>
      </c>
      <c r="Y79" s="20">
        <f>IF(AND(E79&gt;0,'group input'!$C$28="Yes"),'summary lookup and rates'!$C$7,0)</f>
        <v>0</v>
      </c>
      <c r="Z79" s="20" t="str">
        <f>'group input'!$C$52</f>
        <v>None</v>
      </c>
      <c r="AA79" s="26">
        <f t="shared" si="42"/>
        <v>0</v>
      </c>
      <c r="AB79" s="27">
        <f>IF(OR(E79=0,Z79="None"),0,INDEX('census age lookup Vol STD'!$B$4:$E$103,MATCH(D79,'census age lookup Vol STD'!$A$4:$A$103,0),MATCH(Z79,'census age lookup Vol STD'!$B$3:$E$3,0))*(AA79/10))</f>
        <v>0</v>
      </c>
      <c r="AC79" s="20" t="str">
        <f>'group input'!$C$59</f>
        <v>None</v>
      </c>
      <c r="AD79" s="26">
        <f t="shared" si="40"/>
        <v>0</v>
      </c>
      <c r="AE79" s="27">
        <f>IF(OR(E79=0,AC79="None"),0,INDEX('census age lookup Vol LTD'!$B$4:$E$103,MATCH(D79,'census age lookup Vol LTD'!$A$4:$A$103,0),MATCH(AC79,'census age lookup Vol LTD'!$B$3:$E$3,0))*(AD79/100))</f>
        <v>0</v>
      </c>
    </row>
    <row r="80" spans="1:31" x14ac:dyDescent="0.3">
      <c r="A80" s="19">
        <f>'group input'!B145</f>
        <v>0</v>
      </c>
      <c r="B80" s="20">
        <f>'group input'!C145</f>
        <v>0</v>
      </c>
      <c r="C80" s="20">
        <f>'group input'!D145</f>
        <v>0</v>
      </c>
      <c r="D80" s="20">
        <f t="shared" ca="1" si="35"/>
        <v>0</v>
      </c>
      <c r="E80" s="20">
        <f t="shared" si="36"/>
        <v>0</v>
      </c>
      <c r="F80" s="20">
        <f t="shared" si="41"/>
        <v>0</v>
      </c>
      <c r="G80" s="20" t="str">
        <f>'group input'!$C$16</f>
        <v>None</v>
      </c>
      <c r="H80" s="347">
        <f t="shared" si="26"/>
        <v>0</v>
      </c>
      <c r="I80" s="20" t="str">
        <f>'group input'!$C$28</f>
        <v>No</v>
      </c>
      <c r="J80" s="20" t="str">
        <f>'group input'!$C$33</f>
        <v>None</v>
      </c>
      <c r="K80" s="26">
        <f t="shared" si="37"/>
        <v>0</v>
      </c>
      <c r="L80" s="26">
        <f t="shared" si="27"/>
        <v>0</v>
      </c>
      <c r="M80" s="26">
        <f t="shared" si="38"/>
        <v>0</v>
      </c>
      <c r="N80" s="26">
        <f t="shared" si="28"/>
        <v>0</v>
      </c>
      <c r="O80" s="20" t="str">
        <f>'group input'!$C$44</f>
        <v>None</v>
      </c>
      <c r="P80" s="26">
        <f t="shared" si="29"/>
        <v>0</v>
      </c>
      <c r="Q80" s="26">
        <f t="shared" si="30"/>
        <v>0</v>
      </c>
      <c r="R80" s="20">
        <f t="shared" ca="1" si="31"/>
        <v>0</v>
      </c>
      <c r="S80" s="20">
        <f t="shared" si="32"/>
        <v>0</v>
      </c>
      <c r="T80" s="20">
        <f t="shared" si="33"/>
        <v>0</v>
      </c>
      <c r="U80" s="20">
        <f t="shared" si="39"/>
        <v>0</v>
      </c>
      <c r="V80" s="20">
        <f t="shared" si="34"/>
        <v>0</v>
      </c>
      <c r="W80" s="27">
        <f>IF(E80&gt;0,(V80*'summary lookup and rates'!$C$5)/1000,0)</f>
        <v>0</v>
      </c>
      <c r="X80" s="27">
        <f>(V80*'summary lookup and rates'!$C$6)/1000</f>
        <v>0</v>
      </c>
      <c r="Y80" s="20">
        <f>IF(AND(E80&gt;0,'group input'!$C$28="Yes"),'summary lookup and rates'!$C$7,0)</f>
        <v>0</v>
      </c>
      <c r="Z80" s="20" t="str">
        <f>'group input'!$C$52</f>
        <v>None</v>
      </c>
      <c r="AA80" s="26">
        <f t="shared" si="42"/>
        <v>0</v>
      </c>
      <c r="AB80" s="27">
        <f>IF(OR(E80=0,Z80="None"),0,INDEX('census age lookup Vol STD'!$B$4:$E$103,MATCH(D80,'census age lookup Vol STD'!$A$4:$A$103,0),MATCH(Z80,'census age lookup Vol STD'!$B$3:$E$3,0))*(AA80/10))</f>
        <v>0</v>
      </c>
      <c r="AC80" s="20" t="str">
        <f>'group input'!$C$59</f>
        <v>None</v>
      </c>
      <c r="AD80" s="26">
        <f t="shared" si="40"/>
        <v>0</v>
      </c>
      <c r="AE80" s="27">
        <f>IF(OR(E80=0,AC80="None"),0,INDEX('census age lookup Vol LTD'!$B$4:$E$103,MATCH(D80,'census age lookup Vol LTD'!$A$4:$A$103,0),MATCH(AC80,'census age lookup Vol LTD'!$B$3:$E$3,0))*(AD80/100))</f>
        <v>0</v>
      </c>
    </row>
    <row r="81" spans="1:31" x14ac:dyDescent="0.3">
      <c r="A81" s="19">
        <f>'group input'!B146</f>
        <v>0</v>
      </c>
      <c r="B81" s="20">
        <f>'group input'!C146</f>
        <v>0</v>
      </c>
      <c r="C81" s="20">
        <f>'group input'!D146</f>
        <v>0</v>
      </c>
      <c r="D81" s="20">
        <f t="shared" ca="1" si="35"/>
        <v>0</v>
      </c>
      <c r="E81" s="20">
        <f t="shared" si="36"/>
        <v>0</v>
      </c>
      <c r="F81" s="20">
        <f t="shared" si="41"/>
        <v>0</v>
      </c>
      <c r="G81" s="20" t="str">
        <f>'group input'!$C$16</f>
        <v>None</v>
      </c>
      <c r="H81" s="347">
        <f t="shared" si="26"/>
        <v>0</v>
      </c>
      <c r="I81" s="20" t="str">
        <f>'group input'!$C$28</f>
        <v>No</v>
      </c>
      <c r="J81" s="20" t="str">
        <f>'group input'!$C$33</f>
        <v>None</v>
      </c>
      <c r="K81" s="26">
        <f t="shared" si="37"/>
        <v>0</v>
      </c>
      <c r="L81" s="26">
        <f t="shared" si="27"/>
        <v>0</v>
      </c>
      <c r="M81" s="26">
        <f t="shared" si="38"/>
        <v>0</v>
      </c>
      <c r="N81" s="26">
        <f t="shared" si="28"/>
        <v>0</v>
      </c>
      <c r="O81" s="20" t="str">
        <f>'group input'!$C$44</f>
        <v>None</v>
      </c>
      <c r="P81" s="26">
        <f t="shared" si="29"/>
        <v>0</v>
      </c>
      <c r="Q81" s="26">
        <f t="shared" si="30"/>
        <v>0</v>
      </c>
      <c r="R81" s="20">
        <f t="shared" ca="1" si="31"/>
        <v>0</v>
      </c>
      <c r="S81" s="20">
        <f t="shared" si="32"/>
        <v>0</v>
      </c>
      <c r="T81" s="20">
        <f t="shared" si="33"/>
        <v>0</v>
      </c>
      <c r="U81" s="20">
        <f t="shared" si="39"/>
        <v>0</v>
      </c>
      <c r="V81" s="20">
        <f t="shared" si="34"/>
        <v>0</v>
      </c>
      <c r="W81" s="27">
        <f>IF(E81&gt;0,(V81*'summary lookup and rates'!$C$5)/1000,0)</f>
        <v>0</v>
      </c>
      <c r="X81" s="27">
        <f>(V81*'summary lookup and rates'!$C$6)/1000</f>
        <v>0</v>
      </c>
      <c r="Y81" s="20">
        <f>IF(AND(E81&gt;0,'group input'!$C$28="Yes"),'summary lookup and rates'!$C$7,0)</f>
        <v>0</v>
      </c>
      <c r="Z81" s="20" t="str">
        <f>'group input'!$C$52</f>
        <v>None</v>
      </c>
      <c r="AA81" s="26">
        <f t="shared" si="42"/>
        <v>0</v>
      </c>
      <c r="AB81" s="27">
        <f>IF(OR(E81=0,Z81="None"),0,INDEX('census age lookup Vol STD'!$B$4:$E$103,MATCH(D81,'census age lookup Vol STD'!$A$4:$A$103,0),MATCH(Z81,'census age lookup Vol STD'!$B$3:$E$3,0))*(AA81/10))</f>
        <v>0</v>
      </c>
      <c r="AC81" s="20" t="str">
        <f>'group input'!$C$59</f>
        <v>None</v>
      </c>
      <c r="AD81" s="26">
        <f t="shared" si="40"/>
        <v>0</v>
      </c>
      <c r="AE81" s="27">
        <f>IF(OR(E81=0,AC81="None"),0,INDEX('census age lookup Vol LTD'!$B$4:$E$103,MATCH(D81,'census age lookup Vol LTD'!$A$4:$A$103,0),MATCH(AC81,'census age lookup Vol LTD'!$B$3:$E$3,0))*(AD81/100))</f>
        <v>0</v>
      </c>
    </row>
    <row r="82" spans="1:31" x14ac:dyDescent="0.3">
      <c r="A82" s="19">
        <f>'group input'!B147</f>
        <v>0</v>
      </c>
      <c r="B82" s="20">
        <f>'group input'!C147</f>
        <v>0</v>
      </c>
      <c r="C82" s="20">
        <f>'group input'!D147</f>
        <v>0</v>
      </c>
      <c r="D82" s="20">
        <f t="shared" ca="1" si="35"/>
        <v>0</v>
      </c>
      <c r="E82" s="20">
        <f t="shared" si="36"/>
        <v>0</v>
      </c>
      <c r="F82" s="20">
        <f t="shared" si="41"/>
        <v>0</v>
      </c>
      <c r="G82" s="20" t="str">
        <f>'group input'!$C$16</f>
        <v>None</v>
      </c>
      <c r="H82" s="347">
        <f t="shared" si="26"/>
        <v>0</v>
      </c>
      <c r="I82" s="20" t="str">
        <f>'group input'!$C$28</f>
        <v>No</v>
      </c>
      <c r="J82" s="20" t="str">
        <f>'group input'!$C$33</f>
        <v>None</v>
      </c>
      <c r="K82" s="26">
        <f t="shared" si="37"/>
        <v>0</v>
      </c>
      <c r="L82" s="26">
        <f t="shared" si="27"/>
        <v>0</v>
      </c>
      <c r="M82" s="26">
        <f t="shared" si="38"/>
        <v>0</v>
      </c>
      <c r="N82" s="26">
        <f t="shared" si="28"/>
        <v>0</v>
      </c>
      <c r="O82" s="20" t="str">
        <f>'group input'!$C$44</f>
        <v>None</v>
      </c>
      <c r="P82" s="26">
        <f t="shared" si="29"/>
        <v>0</v>
      </c>
      <c r="Q82" s="26">
        <f t="shared" si="30"/>
        <v>0</v>
      </c>
      <c r="R82" s="20">
        <f t="shared" ca="1" si="31"/>
        <v>0</v>
      </c>
      <c r="S82" s="20">
        <f t="shared" si="32"/>
        <v>0</v>
      </c>
      <c r="T82" s="20">
        <f t="shared" si="33"/>
        <v>0</v>
      </c>
      <c r="U82" s="20">
        <f t="shared" si="39"/>
        <v>0</v>
      </c>
      <c r="V82" s="20">
        <f t="shared" si="34"/>
        <v>0</v>
      </c>
      <c r="W82" s="27">
        <f>IF(E82&gt;0,(V82*'summary lookup and rates'!$C$5)/1000,0)</f>
        <v>0</v>
      </c>
      <c r="X82" s="27">
        <f>(V82*'summary lookup and rates'!$C$6)/1000</f>
        <v>0</v>
      </c>
      <c r="Y82" s="20">
        <f>IF(AND(E82&gt;0,'group input'!$C$28="Yes"),'summary lookup and rates'!$C$7,0)</f>
        <v>0</v>
      </c>
      <c r="Z82" s="20" t="str">
        <f>'group input'!$C$52</f>
        <v>None</v>
      </c>
      <c r="AA82" s="26">
        <f t="shared" si="42"/>
        <v>0</v>
      </c>
      <c r="AB82" s="27">
        <f>IF(OR(E82=0,Z82="None"),0,INDEX('census age lookup Vol STD'!$B$4:$E$103,MATCH(D82,'census age lookup Vol STD'!$A$4:$A$103,0),MATCH(Z82,'census age lookup Vol STD'!$B$3:$E$3,0))*(AA82/10))</f>
        <v>0</v>
      </c>
      <c r="AC82" s="20" t="str">
        <f>'group input'!$C$59</f>
        <v>None</v>
      </c>
      <c r="AD82" s="26">
        <f t="shared" si="40"/>
        <v>0</v>
      </c>
      <c r="AE82" s="27">
        <f>IF(OR(E82=0,AC82="None"),0,INDEX('census age lookup Vol LTD'!$B$4:$E$103,MATCH(D82,'census age lookup Vol LTD'!$A$4:$A$103,0),MATCH(AC82,'census age lookup Vol LTD'!$B$3:$E$3,0))*(AD82/100))</f>
        <v>0</v>
      </c>
    </row>
    <row r="83" spans="1:31" x14ac:dyDescent="0.3">
      <c r="A83" s="19">
        <f>'group input'!B148</f>
        <v>0</v>
      </c>
      <c r="B83" s="20">
        <f>'group input'!C148</f>
        <v>0</v>
      </c>
      <c r="C83" s="20">
        <f>'group input'!D148</f>
        <v>0</v>
      </c>
      <c r="D83" s="20">
        <f t="shared" ca="1" si="35"/>
        <v>0</v>
      </c>
      <c r="E83" s="20">
        <f t="shared" si="36"/>
        <v>0</v>
      </c>
      <c r="F83" s="20">
        <f t="shared" si="41"/>
        <v>0</v>
      </c>
      <c r="G83" s="20" t="str">
        <f>'group input'!$C$16</f>
        <v>None</v>
      </c>
      <c r="H83" s="347">
        <f t="shared" si="26"/>
        <v>0</v>
      </c>
      <c r="I83" s="20" t="str">
        <f>'group input'!$C$28</f>
        <v>No</v>
      </c>
      <c r="J83" s="20" t="str">
        <f>'group input'!$C$33</f>
        <v>None</v>
      </c>
      <c r="K83" s="26">
        <f t="shared" si="37"/>
        <v>0</v>
      </c>
      <c r="L83" s="26">
        <f t="shared" si="27"/>
        <v>0</v>
      </c>
      <c r="M83" s="26">
        <f t="shared" si="38"/>
        <v>0</v>
      </c>
      <c r="N83" s="26">
        <f t="shared" si="28"/>
        <v>0</v>
      </c>
      <c r="O83" s="20" t="str">
        <f>'group input'!$C$44</f>
        <v>None</v>
      </c>
      <c r="P83" s="26">
        <f t="shared" si="29"/>
        <v>0</v>
      </c>
      <c r="Q83" s="26">
        <f t="shared" si="30"/>
        <v>0</v>
      </c>
      <c r="R83" s="20">
        <f t="shared" ca="1" si="31"/>
        <v>0</v>
      </c>
      <c r="S83" s="20">
        <f t="shared" si="32"/>
        <v>0</v>
      </c>
      <c r="T83" s="20">
        <f t="shared" si="33"/>
        <v>0</v>
      </c>
      <c r="U83" s="20">
        <f t="shared" si="39"/>
        <v>0</v>
      </c>
      <c r="V83" s="20">
        <f t="shared" si="34"/>
        <v>0</v>
      </c>
      <c r="W83" s="27">
        <f>IF(E83&gt;0,(V83*'summary lookup and rates'!$C$5)/1000,0)</f>
        <v>0</v>
      </c>
      <c r="X83" s="27">
        <f>(V83*'summary lookup and rates'!$C$6)/1000</f>
        <v>0</v>
      </c>
      <c r="Y83" s="20">
        <f>IF(AND(E83&gt;0,'group input'!$C$28="Yes"),'summary lookup and rates'!$C$7,0)</f>
        <v>0</v>
      </c>
      <c r="Z83" s="20" t="str">
        <f>'group input'!$C$52</f>
        <v>None</v>
      </c>
      <c r="AA83" s="26">
        <f t="shared" si="42"/>
        <v>0</v>
      </c>
      <c r="AB83" s="27">
        <f>IF(OR(E83=0,Z83="None"),0,INDEX('census age lookup Vol STD'!$B$4:$E$103,MATCH(D83,'census age lookup Vol STD'!$A$4:$A$103,0),MATCH(Z83,'census age lookup Vol STD'!$B$3:$E$3,0))*(AA83/10))</f>
        <v>0</v>
      </c>
      <c r="AC83" s="20" t="str">
        <f>'group input'!$C$59</f>
        <v>None</v>
      </c>
      <c r="AD83" s="26">
        <f t="shared" si="40"/>
        <v>0</v>
      </c>
      <c r="AE83" s="27">
        <f>IF(OR(E83=0,AC83="None"),0,INDEX('census age lookup Vol LTD'!$B$4:$E$103,MATCH(D83,'census age lookup Vol LTD'!$A$4:$A$103,0),MATCH(AC83,'census age lookup Vol LTD'!$B$3:$E$3,0))*(AD83/100))</f>
        <v>0</v>
      </c>
    </row>
    <row r="84" spans="1:31" x14ac:dyDescent="0.3">
      <c r="A84" s="19">
        <f>'group input'!B149</f>
        <v>0</v>
      </c>
      <c r="B84" s="20">
        <f>'group input'!C149</f>
        <v>0</v>
      </c>
      <c r="C84" s="20">
        <f>'group input'!D149</f>
        <v>0</v>
      </c>
      <c r="D84" s="20">
        <f t="shared" ca="1" si="35"/>
        <v>0</v>
      </c>
      <c r="E84" s="20">
        <f t="shared" si="36"/>
        <v>0</v>
      </c>
      <c r="F84" s="20">
        <f t="shared" si="41"/>
        <v>0</v>
      </c>
      <c r="G84" s="20" t="str">
        <f>'group input'!$C$16</f>
        <v>None</v>
      </c>
      <c r="H84" s="347">
        <f t="shared" si="26"/>
        <v>0</v>
      </c>
      <c r="I84" s="20" t="str">
        <f>'group input'!$C$28</f>
        <v>No</v>
      </c>
      <c r="J84" s="20" t="str">
        <f>'group input'!$C$33</f>
        <v>None</v>
      </c>
      <c r="K84" s="26">
        <f t="shared" si="37"/>
        <v>0</v>
      </c>
      <c r="L84" s="26">
        <f t="shared" si="27"/>
        <v>0</v>
      </c>
      <c r="M84" s="26">
        <f t="shared" si="38"/>
        <v>0</v>
      </c>
      <c r="N84" s="26">
        <f t="shared" si="28"/>
        <v>0</v>
      </c>
      <c r="O84" s="20" t="str">
        <f>'group input'!$C$44</f>
        <v>None</v>
      </c>
      <c r="P84" s="26">
        <f t="shared" si="29"/>
        <v>0</v>
      </c>
      <c r="Q84" s="26">
        <f t="shared" si="30"/>
        <v>0</v>
      </c>
      <c r="R84" s="20">
        <f t="shared" ca="1" si="31"/>
        <v>0</v>
      </c>
      <c r="S84" s="20">
        <f t="shared" si="32"/>
        <v>0</v>
      </c>
      <c r="T84" s="20">
        <f t="shared" si="33"/>
        <v>0</v>
      </c>
      <c r="U84" s="20">
        <f t="shared" si="39"/>
        <v>0</v>
      </c>
      <c r="V84" s="20">
        <f t="shared" si="34"/>
        <v>0</v>
      </c>
      <c r="W84" s="27">
        <f>IF(E84&gt;0,(V84*'summary lookup and rates'!$C$5)/1000,0)</f>
        <v>0</v>
      </c>
      <c r="X84" s="27">
        <f>(V84*'summary lookup and rates'!$C$6)/1000</f>
        <v>0</v>
      </c>
      <c r="Y84" s="20">
        <f>IF(AND(E84&gt;0,'group input'!$C$28="Yes"),'summary lookup and rates'!$C$7,0)</f>
        <v>0</v>
      </c>
      <c r="Z84" s="20" t="str">
        <f>'group input'!$C$52</f>
        <v>None</v>
      </c>
      <c r="AA84" s="26">
        <f t="shared" si="42"/>
        <v>0</v>
      </c>
      <c r="AB84" s="27">
        <f>IF(OR(E84=0,Z84="None"),0,INDEX('census age lookup Vol STD'!$B$4:$E$103,MATCH(D84,'census age lookup Vol STD'!$A$4:$A$103,0),MATCH(Z84,'census age lookup Vol STD'!$B$3:$E$3,0))*(AA84/10))</f>
        <v>0</v>
      </c>
      <c r="AC84" s="20" t="str">
        <f>'group input'!$C$59</f>
        <v>None</v>
      </c>
      <c r="AD84" s="26">
        <f t="shared" si="40"/>
        <v>0</v>
      </c>
      <c r="AE84" s="27">
        <f>IF(OR(E84=0,AC84="None"),0,INDEX('census age lookup Vol LTD'!$B$4:$E$103,MATCH(D84,'census age lookup Vol LTD'!$A$4:$A$103,0),MATCH(AC84,'census age lookup Vol LTD'!$B$3:$E$3,0))*(AD84/100))</f>
        <v>0</v>
      </c>
    </row>
    <row r="85" spans="1:31" x14ac:dyDescent="0.3">
      <c r="A85" s="19">
        <f>'group input'!B150</f>
        <v>0</v>
      </c>
      <c r="B85" s="20">
        <f>'group input'!C150</f>
        <v>0</v>
      </c>
      <c r="C85" s="20">
        <f>'group input'!D150</f>
        <v>0</v>
      </c>
      <c r="D85" s="20">
        <f t="shared" ca="1" si="35"/>
        <v>0</v>
      </c>
      <c r="E85" s="20">
        <f t="shared" si="36"/>
        <v>0</v>
      </c>
      <c r="F85" s="20">
        <f t="shared" si="41"/>
        <v>0</v>
      </c>
      <c r="G85" s="20" t="str">
        <f>'group input'!$C$16</f>
        <v>None</v>
      </c>
      <c r="H85" s="347">
        <f t="shared" si="26"/>
        <v>0</v>
      </c>
      <c r="I85" s="20" t="str">
        <f>'group input'!$C$28</f>
        <v>No</v>
      </c>
      <c r="J85" s="20" t="str">
        <f>'group input'!$C$33</f>
        <v>None</v>
      </c>
      <c r="K85" s="26">
        <f t="shared" si="37"/>
        <v>0</v>
      </c>
      <c r="L85" s="26">
        <f t="shared" si="27"/>
        <v>0</v>
      </c>
      <c r="M85" s="26">
        <f t="shared" si="38"/>
        <v>0</v>
      </c>
      <c r="N85" s="26">
        <f t="shared" si="28"/>
        <v>0</v>
      </c>
      <c r="O85" s="20" t="str">
        <f>'group input'!$C$44</f>
        <v>None</v>
      </c>
      <c r="P85" s="26">
        <f t="shared" si="29"/>
        <v>0</v>
      </c>
      <c r="Q85" s="26">
        <f t="shared" si="30"/>
        <v>0</v>
      </c>
      <c r="R85" s="20">
        <f t="shared" ca="1" si="31"/>
        <v>0</v>
      </c>
      <c r="S85" s="20">
        <f t="shared" si="32"/>
        <v>0</v>
      </c>
      <c r="T85" s="20">
        <f t="shared" si="33"/>
        <v>0</v>
      </c>
      <c r="U85" s="20">
        <f t="shared" si="39"/>
        <v>0</v>
      </c>
      <c r="V85" s="20">
        <f t="shared" si="34"/>
        <v>0</v>
      </c>
      <c r="W85" s="27">
        <f>IF(E85&gt;0,(V85*'summary lookup and rates'!$C$5)/1000,0)</f>
        <v>0</v>
      </c>
      <c r="X85" s="27">
        <f>(V85*'summary lookup and rates'!$C$6)/1000</f>
        <v>0</v>
      </c>
      <c r="Y85" s="20">
        <f>IF(AND(E85&gt;0,'group input'!$C$28="Yes"),'summary lookup and rates'!$C$7,0)</f>
        <v>0</v>
      </c>
      <c r="Z85" s="20" t="str">
        <f>'group input'!$C$52</f>
        <v>None</v>
      </c>
      <c r="AA85" s="26">
        <f t="shared" si="42"/>
        <v>0</v>
      </c>
      <c r="AB85" s="27">
        <f>IF(OR(E85=0,Z85="None"),0,INDEX('census age lookup Vol STD'!$B$4:$E$103,MATCH(D85,'census age lookup Vol STD'!$A$4:$A$103,0),MATCH(Z85,'census age lookup Vol STD'!$B$3:$E$3,0))*(AA85/10))</f>
        <v>0</v>
      </c>
      <c r="AC85" s="20" t="str">
        <f>'group input'!$C$59</f>
        <v>None</v>
      </c>
      <c r="AD85" s="26">
        <f t="shared" si="40"/>
        <v>0</v>
      </c>
      <c r="AE85" s="27">
        <f>IF(OR(E85=0,AC85="None"),0,INDEX('census age lookup Vol LTD'!$B$4:$E$103,MATCH(D85,'census age lookup Vol LTD'!$A$4:$A$103,0),MATCH(AC85,'census age lookup Vol LTD'!$B$3:$E$3,0))*(AD85/100))</f>
        <v>0</v>
      </c>
    </row>
    <row r="86" spans="1:31" x14ac:dyDescent="0.3">
      <c r="A86" s="19">
        <f>'group input'!B151</f>
        <v>0</v>
      </c>
      <c r="B86" s="20">
        <f>'group input'!C151</f>
        <v>0</v>
      </c>
      <c r="C86" s="20">
        <f>'group input'!D151</f>
        <v>0</v>
      </c>
      <c r="D86" s="20">
        <f t="shared" ca="1" si="35"/>
        <v>0</v>
      </c>
      <c r="E86" s="20">
        <f t="shared" si="36"/>
        <v>0</v>
      </c>
      <c r="F86" s="20">
        <f t="shared" si="41"/>
        <v>0</v>
      </c>
      <c r="G86" s="20" t="str">
        <f>'group input'!$C$16</f>
        <v>None</v>
      </c>
      <c r="H86" s="347">
        <f t="shared" si="26"/>
        <v>0</v>
      </c>
      <c r="I86" s="20" t="str">
        <f>'group input'!$C$28</f>
        <v>No</v>
      </c>
      <c r="J86" s="20" t="str">
        <f>'group input'!$C$33</f>
        <v>None</v>
      </c>
      <c r="K86" s="26">
        <f t="shared" si="37"/>
        <v>0</v>
      </c>
      <c r="L86" s="26">
        <f t="shared" si="27"/>
        <v>0</v>
      </c>
      <c r="M86" s="26">
        <f t="shared" si="38"/>
        <v>0</v>
      </c>
      <c r="N86" s="26">
        <f t="shared" si="28"/>
        <v>0</v>
      </c>
      <c r="O86" s="20" t="str">
        <f>'group input'!$C$44</f>
        <v>None</v>
      </c>
      <c r="P86" s="26">
        <f t="shared" si="29"/>
        <v>0</v>
      </c>
      <c r="Q86" s="26">
        <f t="shared" si="30"/>
        <v>0</v>
      </c>
      <c r="R86" s="20">
        <f t="shared" ca="1" si="31"/>
        <v>0</v>
      </c>
      <c r="S86" s="20">
        <f t="shared" si="32"/>
        <v>0</v>
      </c>
      <c r="T86" s="20">
        <f t="shared" si="33"/>
        <v>0</v>
      </c>
      <c r="U86" s="20">
        <f t="shared" si="39"/>
        <v>0</v>
      </c>
      <c r="V86" s="20">
        <f t="shared" si="34"/>
        <v>0</v>
      </c>
      <c r="W86" s="27">
        <f>IF(E86&gt;0,(V86*'summary lookup and rates'!$C$5)/1000,0)</f>
        <v>0</v>
      </c>
      <c r="X86" s="27">
        <f>(V86*'summary lookup and rates'!$C$6)/1000</f>
        <v>0</v>
      </c>
      <c r="Y86" s="20">
        <f>IF(AND(E86&gt;0,'group input'!$C$28="Yes"),'summary lookup and rates'!$C$7,0)</f>
        <v>0</v>
      </c>
      <c r="Z86" s="20" t="str">
        <f>'group input'!$C$52</f>
        <v>None</v>
      </c>
      <c r="AA86" s="26">
        <f t="shared" si="42"/>
        <v>0</v>
      </c>
      <c r="AB86" s="27">
        <f>IF(OR(E86=0,Z86="None"),0,INDEX('census age lookup Vol STD'!$B$4:$E$103,MATCH(D86,'census age lookup Vol STD'!$A$4:$A$103,0),MATCH(Z86,'census age lookup Vol STD'!$B$3:$E$3,0))*(AA86/10))</f>
        <v>0</v>
      </c>
      <c r="AC86" s="20" t="str">
        <f>'group input'!$C$59</f>
        <v>None</v>
      </c>
      <c r="AD86" s="26">
        <f t="shared" si="40"/>
        <v>0</v>
      </c>
      <c r="AE86" s="27">
        <f>IF(OR(E86=0,AC86="None"),0,INDEX('census age lookup Vol LTD'!$B$4:$E$103,MATCH(D86,'census age lookup Vol LTD'!$A$4:$A$103,0),MATCH(AC86,'census age lookup Vol LTD'!$B$3:$E$3,0))*(AD86/100))</f>
        <v>0</v>
      </c>
    </row>
    <row r="87" spans="1:31" x14ac:dyDescent="0.3">
      <c r="A87" s="19">
        <f>'group input'!B152</f>
        <v>0</v>
      </c>
      <c r="B87" s="20">
        <f>'group input'!C152</f>
        <v>0</v>
      </c>
      <c r="C87" s="20">
        <f>'group input'!D152</f>
        <v>0</v>
      </c>
      <c r="D87" s="20">
        <f t="shared" ca="1" si="35"/>
        <v>0</v>
      </c>
      <c r="E87" s="20">
        <f t="shared" si="36"/>
        <v>0</v>
      </c>
      <c r="F87" s="20">
        <f t="shared" si="41"/>
        <v>0</v>
      </c>
      <c r="G87" s="20" t="str">
        <f>'group input'!$C$16</f>
        <v>None</v>
      </c>
      <c r="H87" s="347">
        <f t="shared" si="26"/>
        <v>0</v>
      </c>
      <c r="I87" s="20" t="str">
        <f>'group input'!$C$28</f>
        <v>No</v>
      </c>
      <c r="J87" s="20" t="str">
        <f>'group input'!$C$33</f>
        <v>None</v>
      </c>
      <c r="K87" s="26">
        <f t="shared" si="37"/>
        <v>0</v>
      </c>
      <c r="L87" s="26">
        <f t="shared" si="27"/>
        <v>0</v>
      </c>
      <c r="M87" s="26">
        <f t="shared" si="38"/>
        <v>0</v>
      </c>
      <c r="N87" s="26">
        <f t="shared" si="28"/>
        <v>0</v>
      </c>
      <c r="O87" s="20" t="str">
        <f>'group input'!$C$44</f>
        <v>None</v>
      </c>
      <c r="P87" s="26">
        <f t="shared" si="29"/>
        <v>0</v>
      </c>
      <c r="Q87" s="26">
        <f t="shared" si="30"/>
        <v>0</v>
      </c>
      <c r="R87" s="20">
        <f t="shared" ca="1" si="31"/>
        <v>0</v>
      </c>
      <c r="S87" s="20">
        <f t="shared" si="32"/>
        <v>0</v>
      </c>
      <c r="T87" s="20">
        <f t="shared" si="33"/>
        <v>0</v>
      </c>
      <c r="U87" s="20">
        <f t="shared" si="39"/>
        <v>0</v>
      </c>
      <c r="V87" s="20">
        <f t="shared" si="34"/>
        <v>0</v>
      </c>
      <c r="W87" s="27">
        <f>IF(E87&gt;0,(V87*'summary lookup and rates'!$C$5)/1000,0)</f>
        <v>0</v>
      </c>
      <c r="X87" s="27">
        <f>(V87*'summary lookup and rates'!$C$6)/1000</f>
        <v>0</v>
      </c>
      <c r="Y87" s="20">
        <f>IF(AND(E87&gt;0,'group input'!$C$28="Yes"),'summary lookup and rates'!$C$7,0)</f>
        <v>0</v>
      </c>
      <c r="Z87" s="20" t="str">
        <f>'group input'!$C$52</f>
        <v>None</v>
      </c>
      <c r="AA87" s="26">
        <f t="shared" si="42"/>
        <v>0</v>
      </c>
      <c r="AB87" s="27">
        <f>IF(OR(E87=0,Z87="None"),0,INDEX('census age lookup Vol STD'!$B$4:$E$103,MATCH(D87,'census age lookup Vol STD'!$A$4:$A$103,0),MATCH(Z87,'census age lookup Vol STD'!$B$3:$E$3,0))*(AA87/10))</f>
        <v>0</v>
      </c>
      <c r="AC87" s="20" t="str">
        <f>'group input'!$C$59</f>
        <v>None</v>
      </c>
      <c r="AD87" s="26">
        <f t="shared" si="40"/>
        <v>0</v>
      </c>
      <c r="AE87" s="27">
        <f>IF(OR(E87=0,AC87="None"),0,INDEX('census age lookup Vol LTD'!$B$4:$E$103,MATCH(D87,'census age lookup Vol LTD'!$A$4:$A$103,0),MATCH(AC87,'census age lookup Vol LTD'!$B$3:$E$3,0))*(AD87/100))</f>
        <v>0</v>
      </c>
    </row>
    <row r="88" spans="1:31" x14ac:dyDescent="0.3">
      <c r="A88" s="19">
        <f>'group input'!B153</f>
        <v>0</v>
      </c>
      <c r="B88" s="20">
        <f>'group input'!C153</f>
        <v>0</v>
      </c>
      <c r="C88" s="20">
        <f>'group input'!D153</f>
        <v>0</v>
      </c>
      <c r="D88" s="20">
        <f t="shared" ca="1" si="35"/>
        <v>0</v>
      </c>
      <c r="E88" s="20">
        <f t="shared" si="36"/>
        <v>0</v>
      </c>
      <c r="F88" s="20">
        <f t="shared" si="41"/>
        <v>0</v>
      </c>
      <c r="G88" s="20" t="str">
        <f>'group input'!$C$16</f>
        <v>None</v>
      </c>
      <c r="H88" s="347">
        <f t="shared" si="26"/>
        <v>0</v>
      </c>
      <c r="I88" s="20" t="str">
        <f>'group input'!$C$28</f>
        <v>No</v>
      </c>
      <c r="J88" s="20" t="str">
        <f>'group input'!$C$33</f>
        <v>None</v>
      </c>
      <c r="K88" s="26">
        <f t="shared" si="37"/>
        <v>0</v>
      </c>
      <c r="L88" s="26">
        <f t="shared" si="27"/>
        <v>0</v>
      </c>
      <c r="M88" s="26">
        <f t="shared" si="38"/>
        <v>0</v>
      </c>
      <c r="N88" s="26">
        <f t="shared" si="28"/>
        <v>0</v>
      </c>
      <c r="O88" s="20" t="str">
        <f>'group input'!$C$44</f>
        <v>None</v>
      </c>
      <c r="P88" s="26">
        <f t="shared" si="29"/>
        <v>0</v>
      </c>
      <c r="Q88" s="26">
        <f t="shared" si="30"/>
        <v>0</v>
      </c>
      <c r="R88" s="20">
        <f t="shared" ca="1" si="31"/>
        <v>0</v>
      </c>
      <c r="S88" s="20">
        <f t="shared" si="32"/>
        <v>0</v>
      </c>
      <c r="T88" s="20">
        <f t="shared" si="33"/>
        <v>0</v>
      </c>
      <c r="U88" s="20">
        <f t="shared" si="39"/>
        <v>0</v>
      </c>
      <c r="V88" s="20">
        <f t="shared" si="34"/>
        <v>0</v>
      </c>
      <c r="W88" s="27">
        <f>IF(E88&gt;0,(V88*'summary lookup and rates'!$C$5)/1000,0)</f>
        <v>0</v>
      </c>
      <c r="X88" s="27">
        <f>(V88*'summary lookup and rates'!$C$6)/1000</f>
        <v>0</v>
      </c>
      <c r="Y88" s="20">
        <f>IF(AND(E88&gt;0,'group input'!$C$28="Yes"),'summary lookup and rates'!$C$7,0)</f>
        <v>0</v>
      </c>
      <c r="Z88" s="20" t="str">
        <f>'group input'!$C$52</f>
        <v>None</v>
      </c>
      <c r="AA88" s="26">
        <f t="shared" si="42"/>
        <v>0</v>
      </c>
      <c r="AB88" s="27">
        <f>IF(OR(E88=0,Z88="None"),0,INDEX('census age lookup Vol STD'!$B$4:$E$103,MATCH(D88,'census age lookup Vol STD'!$A$4:$A$103,0),MATCH(Z88,'census age lookup Vol STD'!$B$3:$E$3,0))*(AA88/10))</f>
        <v>0</v>
      </c>
      <c r="AC88" s="20" t="str">
        <f>'group input'!$C$59</f>
        <v>None</v>
      </c>
      <c r="AD88" s="26">
        <f t="shared" si="40"/>
        <v>0</v>
      </c>
      <c r="AE88" s="27">
        <f>IF(OR(E88=0,AC88="None"),0,INDEX('census age lookup Vol LTD'!$B$4:$E$103,MATCH(D88,'census age lookup Vol LTD'!$A$4:$A$103,0),MATCH(AC88,'census age lookup Vol LTD'!$B$3:$E$3,0))*(AD88/100))</f>
        <v>0</v>
      </c>
    </row>
    <row r="89" spans="1:31" x14ac:dyDescent="0.3">
      <c r="A89" s="19">
        <f>'group input'!B154</f>
        <v>0</v>
      </c>
      <c r="B89" s="20">
        <f>'group input'!C154</f>
        <v>0</v>
      </c>
      <c r="C89" s="20">
        <f>'group input'!D154</f>
        <v>0</v>
      </c>
      <c r="D89" s="20">
        <f t="shared" ca="1" si="35"/>
        <v>0</v>
      </c>
      <c r="E89" s="20">
        <f t="shared" si="36"/>
        <v>0</v>
      </c>
      <c r="F89" s="20">
        <f t="shared" si="41"/>
        <v>0</v>
      </c>
      <c r="G89" s="20" t="str">
        <f>'group input'!$C$16</f>
        <v>None</v>
      </c>
      <c r="H89" s="347">
        <f t="shared" si="26"/>
        <v>0</v>
      </c>
      <c r="I89" s="20" t="str">
        <f>'group input'!$C$28</f>
        <v>No</v>
      </c>
      <c r="J89" s="20" t="str">
        <f>'group input'!$C$33</f>
        <v>None</v>
      </c>
      <c r="K89" s="26">
        <f t="shared" si="37"/>
        <v>0</v>
      </c>
      <c r="L89" s="26">
        <f t="shared" si="27"/>
        <v>0</v>
      </c>
      <c r="M89" s="26">
        <f t="shared" si="38"/>
        <v>0</v>
      </c>
      <c r="N89" s="26">
        <f t="shared" si="28"/>
        <v>0</v>
      </c>
      <c r="O89" s="20" t="str">
        <f>'group input'!$C$44</f>
        <v>None</v>
      </c>
      <c r="P89" s="26">
        <f t="shared" si="29"/>
        <v>0</v>
      </c>
      <c r="Q89" s="26">
        <f t="shared" si="30"/>
        <v>0</v>
      </c>
      <c r="R89" s="20">
        <f t="shared" ca="1" si="31"/>
        <v>0</v>
      </c>
      <c r="S89" s="20">
        <f t="shared" si="32"/>
        <v>0</v>
      </c>
      <c r="T89" s="20">
        <f t="shared" si="33"/>
        <v>0</v>
      </c>
      <c r="U89" s="20">
        <f t="shared" si="39"/>
        <v>0</v>
      </c>
      <c r="V89" s="20">
        <f t="shared" si="34"/>
        <v>0</v>
      </c>
      <c r="W89" s="27">
        <f>IF(E89&gt;0,(V89*'summary lookup and rates'!$C$5)/1000,0)</f>
        <v>0</v>
      </c>
      <c r="X89" s="27">
        <f>(V89*'summary lookup and rates'!$C$6)/1000</f>
        <v>0</v>
      </c>
      <c r="Y89" s="20">
        <f>IF(AND(E89&gt;0,'group input'!$C$28="Yes"),'summary lookup and rates'!$C$7,0)</f>
        <v>0</v>
      </c>
      <c r="Z89" s="20" t="str">
        <f>'group input'!$C$52</f>
        <v>None</v>
      </c>
      <c r="AA89" s="26">
        <f t="shared" si="42"/>
        <v>0</v>
      </c>
      <c r="AB89" s="27">
        <f>IF(OR(E89=0,Z89="None"),0,INDEX('census age lookup Vol STD'!$B$4:$E$103,MATCH(D89,'census age lookup Vol STD'!$A$4:$A$103,0),MATCH(Z89,'census age lookup Vol STD'!$B$3:$E$3,0))*(AA89/10))</f>
        <v>0</v>
      </c>
      <c r="AC89" s="20" t="str">
        <f>'group input'!$C$59</f>
        <v>None</v>
      </c>
      <c r="AD89" s="26">
        <f t="shared" si="40"/>
        <v>0</v>
      </c>
      <c r="AE89" s="27">
        <f>IF(OR(E89=0,AC89="None"),0,INDEX('census age lookup Vol LTD'!$B$4:$E$103,MATCH(D89,'census age lookup Vol LTD'!$A$4:$A$103,0),MATCH(AC89,'census age lookup Vol LTD'!$B$3:$E$3,0))*(AD89/100))</f>
        <v>0</v>
      </c>
    </row>
    <row r="90" spans="1:31" x14ac:dyDescent="0.3">
      <c r="A90" s="19">
        <f>'group input'!B155</f>
        <v>0</v>
      </c>
      <c r="B90" s="20">
        <f>'group input'!C155</f>
        <v>0</v>
      </c>
      <c r="C90" s="20">
        <f>'group input'!D155</f>
        <v>0</v>
      </c>
      <c r="D90" s="20">
        <f t="shared" ca="1" si="35"/>
        <v>0</v>
      </c>
      <c r="E90" s="20">
        <f t="shared" si="36"/>
        <v>0</v>
      </c>
      <c r="F90" s="20">
        <f t="shared" si="41"/>
        <v>0</v>
      </c>
      <c r="G90" s="20" t="str">
        <f>'group input'!$C$16</f>
        <v>None</v>
      </c>
      <c r="H90" s="347">
        <f t="shared" si="26"/>
        <v>0</v>
      </c>
      <c r="I90" s="20" t="str">
        <f>'group input'!$C$28</f>
        <v>No</v>
      </c>
      <c r="J90" s="20" t="str">
        <f>'group input'!$C$33</f>
        <v>None</v>
      </c>
      <c r="K90" s="26">
        <f t="shared" si="37"/>
        <v>0</v>
      </c>
      <c r="L90" s="26">
        <f t="shared" si="27"/>
        <v>0</v>
      </c>
      <c r="M90" s="26">
        <f t="shared" si="38"/>
        <v>0</v>
      </c>
      <c r="N90" s="26">
        <f t="shared" si="28"/>
        <v>0</v>
      </c>
      <c r="O90" s="20" t="str">
        <f>'group input'!$C$44</f>
        <v>None</v>
      </c>
      <c r="P90" s="26">
        <f t="shared" si="29"/>
        <v>0</v>
      </c>
      <c r="Q90" s="26">
        <f t="shared" si="30"/>
        <v>0</v>
      </c>
      <c r="R90" s="20">
        <f t="shared" ca="1" si="31"/>
        <v>0</v>
      </c>
      <c r="S90" s="20">
        <f t="shared" si="32"/>
        <v>0</v>
      </c>
      <c r="T90" s="20">
        <f t="shared" si="33"/>
        <v>0</v>
      </c>
      <c r="U90" s="20">
        <f t="shared" si="39"/>
        <v>0</v>
      </c>
      <c r="V90" s="20">
        <f t="shared" si="34"/>
        <v>0</v>
      </c>
      <c r="W90" s="27">
        <f>IF(E90&gt;0,(V90*'summary lookup and rates'!$C$5)/1000,0)</f>
        <v>0</v>
      </c>
      <c r="X90" s="27">
        <f>(V90*'summary lookup and rates'!$C$6)/1000</f>
        <v>0</v>
      </c>
      <c r="Y90" s="20">
        <f>IF(AND(E90&gt;0,'group input'!$C$28="Yes"),'summary lookup and rates'!$C$7,0)</f>
        <v>0</v>
      </c>
      <c r="Z90" s="20" t="str">
        <f>'group input'!$C$52</f>
        <v>None</v>
      </c>
      <c r="AA90" s="26">
        <f t="shared" si="42"/>
        <v>0</v>
      </c>
      <c r="AB90" s="27">
        <f>IF(OR(E90=0,Z90="None"),0,INDEX('census age lookup Vol STD'!$B$4:$E$103,MATCH(D90,'census age lookup Vol STD'!$A$4:$A$103,0),MATCH(Z90,'census age lookup Vol STD'!$B$3:$E$3,0))*(AA90/10))</f>
        <v>0</v>
      </c>
      <c r="AC90" s="20" t="str">
        <f>'group input'!$C$59</f>
        <v>None</v>
      </c>
      <c r="AD90" s="26">
        <f t="shared" si="40"/>
        <v>0</v>
      </c>
      <c r="AE90" s="27">
        <f>IF(OR(E90=0,AC90="None"),0,INDEX('census age lookup Vol LTD'!$B$4:$E$103,MATCH(D90,'census age lookup Vol LTD'!$A$4:$A$103,0),MATCH(AC90,'census age lookup Vol LTD'!$B$3:$E$3,0))*(AD90/100))</f>
        <v>0</v>
      </c>
    </row>
    <row r="91" spans="1:31" x14ac:dyDescent="0.3">
      <c r="A91" s="19">
        <f>'group input'!B156</f>
        <v>0</v>
      </c>
      <c r="B91" s="20">
        <f>'group input'!C156</f>
        <v>0</v>
      </c>
      <c r="C91" s="20">
        <f>'group input'!D156</f>
        <v>0</v>
      </c>
      <c r="D91" s="20">
        <f t="shared" ca="1" si="35"/>
        <v>0</v>
      </c>
      <c r="E91" s="20">
        <f t="shared" si="36"/>
        <v>0</v>
      </c>
      <c r="F91" s="20">
        <f t="shared" si="41"/>
        <v>0</v>
      </c>
      <c r="G91" s="20" t="str">
        <f>'group input'!$C$16</f>
        <v>None</v>
      </c>
      <c r="H91" s="347">
        <f t="shared" si="26"/>
        <v>0</v>
      </c>
      <c r="I91" s="20" t="str">
        <f>'group input'!$C$28</f>
        <v>No</v>
      </c>
      <c r="J91" s="20" t="str">
        <f>'group input'!$C$33</f>
        <v>None</v>
      </c>
      <c r="K91" s="26">
        <f t="shared" si="37"/>
        <v>0</v>
      </c>
      <c r="L91" s="26">
        <f t="shared" si="27"/>
        <v>0</v>
      </c>
      <c r="M91" s="26">
        <f t="shared" si="38"/>
        <v>0</v>
      </c>
      <c r="N91" s="26">
        <f t="shared" si="28"/>
        <v>0</v>
      </c>
      <c r="O91" s="20" t="str">
        <f>'group input'!$C$44</f>
        <v>None</v>
      </c>
      <c r="P91" s="26">
        <f t="shared" si="29"/>
        <v>0</v>
      </c>
      <c r="Q91" s="26">
        <f t="shared" si="30"/>
        <v>0</v>
      </c>
      <c r="R91" s="20">
        <f t="shared" ca="1" si="31"/>
        <v>0</v>
      </c>
      <c r="S91" s="20">
        <f t="shared" si="32"/>
        <v>0</v>
      </c>
      <c r="T91" s="20">
        <f t="shared" si="33"/>
        <v>0</v>
      </c>
      <c r="U91" s="20">
        <f t="shared" si="39"/>
        <v>0</v>
      </c>
      <c r="V91" s="20">
        <f t="shared" si="34"/>
        <v>0</v>
      </c>
      <c r="W91" s="27">
        <f>IF(E91&gt;0,(V91*'summary lookup and rates'!$C$5)/1000,0)</f>
        <v>0</v>
      </c>
      <c r="X91" s="27">
        <f>(V91*'summary lookup and rates'!$C$6)/1000</f>
        <v>0</v>
      </c>
      <c r="Y91" s="20">
        <f>IF(AND(E91&gt;0,'group input'!$C$28="Yes"),'summary lookup and rates'!$C$7,0)</f>
        <v>0</v>
      </c>
      <c r="Z91" s="20" t="str">
        <f>'group input'!$C$52</f>
        <v>None</v>
      </c>
      <c r="AA91" s="26">
        <f t="shared" si="42"/>
        <v>0</v>
      </c>
      <c r="AB91" s="27">
        <f>IF(OR(E91=0,Z91="None"),0,INDEX('census age lookup Vol STD'!$B$4:$E$103,MATCH(D91,'census age lookup Vol STD'!$A$4:$A$103,0),MATCH(Z91,'census age lookup Vol STD'!$B$3:$E$3,0))*(AA91/10))</f>
        <v>0</v>
      </c>
      <c r="AC91" s="20" t="str">
        <f>'group input'!$C$59</f>
        <v>None</v>
      </c>
      <c r="AD91" s="26">
        <f t="shared" si="40"/>
        <v>0</v>
      </c>
      <c r="AE91" s="27">
        <f>IF(OR(E91=0,AC91="None"),0,INDEX('census age lookup Vol LTD'!$B$4:$E$103,MATCH(D91,'census age lookup Vol LTD'!$A$4:$A$103,0),MATCH(AC91,'census age lookup Vol LTD'!$B$3:$E$3,0))*(AD91/100))</f>
        <v>0</v>
      </c>
    </row>
    <row r="92" spans="1:31" x14ac:dyDescent="0.3">
      <c r="A92" s="19">
        <f>'group input'!B157</f>
        <v>0</v>
      </c>
      <c r="B92" s="20">
        <f>'group input'!C157</f>
        <v>0</v>
      </c>
      <c r="C92" s="20">
        <f>'group input'!D157</f>
        <v>0</v>
      </c>
      <c r="D92" s="20">
        <f t="shared" ca="1" si="35"/>
        <v>0</v>
      </c>
      <c r="E92" s="20">
        <f t="shared" si="36"/>
        <v>0</v>
      </c>
      <c r="F92" s="20">
        <f t="shared" si="41"/>
        <v>0</v>
      </c>
      <c r="G92" s="20" t="str">
        <f>'group input'!$C$16</f>
        <v>None</v>
      </c>
      <c r="H92" s="347">
        <f t="shared" si="26"/>
        <v>0</v>
      </c>
      <c r="I92" s="20" t="str">
        <f>'group input'!$C$28</f>
        <v>No</v>
      </c>
      <c r="J92" s="20" t="str">
        <f>'group input'!$C$33</f>
        <v>None</v>
      </c>
      <c r="K92" s="26">
        <f t="shared" si="37"/>
        <v>0</v>
      </c>
      <c r="L92" s="26">
        <f t="shared" si="27"/>
        <v>0</v>
      </c>
      <c r="M92" s="26">
        <f t="shared" si="38"/>
        <v>0</v>
      </c>
      <c r="N92" s="26">
        <f t="shared" si="28"/>
        <v>0</v>
      </c>
      <c r="O92" s="20" t="str">
        <f>'group input'!$C$44</f>
        <v>None</v>
      </c>
      <c r="P92" s="26">
        <f t="shared" si="29"/>
        <v>0</v>
      </c>
      <c r="Q92" s="26">
        <f t="shared" si="30"/>
        <v>0</v>
      </c>
      <c r="R92" s="20">
        <f t="shared" ca="1" si="31"/>
        <v>0</v>
      </c>
      <c r="S92" s="20">
        <f t="shared" si="32"/>
        <v>0</v>
      </c>
      <c r="T92" s="20">
        <f t="shared" si="33"/>
        <v>0</v>
      </c>
      <c r="U92" s="20">
        <f t="shared" si="39"/>
        <v>0</v>
      </c>
      <c r="V92" s="20">
        <f t="shared" si="34"/>
        <v>0</v>
      </c>
      <c r="W92" s="27">
        <f>IF(E92&gt;0,(V92*'summary lookup and rates'!$C$5)/1000,0)</f>
        <v>0</v>
      </c>
      <c r="X92" s="27">
        <f>(V92*'summary lookup and rates'!$C$6)/1000</f>
        <v>0</v>
      </c>
      <c r="Y92" s="20">
        <f>IF(AND(E92&gt;0,'group input'!$C$28="Yes"),'summary lookup and rates'!$C$7,0)</f>
        <v>0</v>
      </c>
      <c r="Z92" s="20" t="str">
        <f>'group input'!$C$52</f>
        <v>None</v>
      </c>
      <c r="AA92" s="26">
        <f t="shared" si="42"/>
        <v>0</v>
      </c>
      <c r="AB92" s="27">
        <f>IF(OR(E92=0,Z92="None"),0,INDEX('census age lookup Vol STD'!$B$4:$E$103,MATCH(D92,'census age lookup Vol STD'!$A$4:$A$103,0),MATCH(Z92,'census age lookup Vol STD'!$B$3:$E$3,0))*(AA92/10))</f>
        <v>0</v>
      </c>
      <c r="AC92" s="20" t="str">
        <f>'group input'!$C$59</f>
        <v>None</v>
      </c>
      <c r="AD92" s="26">
        <f t="shared" si="40"/>
        <v>0</v>
      </c>
      <c r="AE92" s="27">
        <f>IF(OR(E92=0,AC92="None"),0,INDEX('census age lookup Vol LTD'!$B$4:$E$103,MATCH(D92,'census age lookup Vol LTD'!$A$4:$A$103,0),MATCH(AC92,'census age lookup Vol LTD'!$B$3:$E$3,0))*(AD92/100))</f>
        <v>0</v>
      </c>
    </row>
    <row r="93" spans="1:31" x14ac:dyDescent="0.3">
      <c r="A93" s="19">
        <f>'group input'!B158</f>
        <v>0</v>
      </c>
      <c r="B93" s="20">
        <f>'group input'!C158</f>
        <v>0</v>
      </c>
      <c r="C93" s="20">
        <f>'group input'!D158</f>
        <v>0</v>
      </c>
      <c r="D93" s="20">
        <f t="shared" ca="1" si="35"/>
        <v>0</v>
      </c>
      <c r="E93" s="20">
        <f t="shared" si="36"/>
        <v>0</v>
      </c>
      <c r="F93" s="20">
        <f t="shared" si="41"/>
        <v>0</v>
      </c>
      <c r="G93" s="20" t="str">
        <f>'group input'!$C$16</f>
        <v>None</v>
      </c>
      <c r="H93" s="347">
        <f t="shared" si="26"/>
        <v>0</v>
      </c>
      <c r="I93" s="20" t="str">
        <f>'group input'!$C$28</f>
        <v>No</v>
      </c>
      <c r="J93" s="20" t="str">
        <f>'group input'!$C$33</f>
        <v>None</v>
      </c>
      <c r="K93" s="26">
        <f t="shared" si="37"/>
        <v>0</v>
      </c>
      <c r="L93" s="26">
        <f t="shared" si="27"/>
        <v>0</v>
      </c>
      <c r="M93" s="26">
        <f t="shared" si="38"/>
        <v>0</v>
      </c>
      <c r="N93" s="26">
        <f t="shared" si="28"/>
        <v>0</v>
      </c>
      <c r="O93" s="20" t="str">
        <f>'group input'!$C$44</f>
        <v>None</v>
      </c>
      <c r="P93" s="26">
        <f t="shared" si="29"/>
        <v>0</v>
      </c>
      <c r="Q93" s="26">
        <f t="shared" si="30"/>
        <v>0</v>
      </c>
      <c r="R93" s="20">
        <f t="shared" ca="1" si="31"/>
        <v>0</v>
      </c>
      <c r="S93" s="20">
        <f t="shared" si="32"/>
        <v>0</v>
      </c>
      <c r="T93" s="20">
        <f t="shared" si="33"/>
        <v>0</v>
      </c>
      <c r="U93" s="20">
        <f t="shared" si="39"/>
        <v>0</v>
      </c>
      <c r="V93" s="20">
        <f t="shared" si="34"/>
        <v>0</v>
      </c>
      <c r="W93" s="27">
        <f>IF(E93&gt;0,(V93*'summary lookup and rates'!$C$5)/1000,0)</f>
        <v>0</v>
      </c>
      <c r="X93" s="27">
        <f>(V93*'summary lookup and rates'!$C$6)/1000</f>
        <v>0</v>
      </c>
      <c r="Y93" s="20">
        <f>IF(AND(E93&gt;0,'group input'!$C$28="Yes"),'summary lookup and rates'!$C$7,0)</f>
        <v>0</v>
      </c>
      <c r="Z93" s="20" t="str">
        <f>'group input'!$C$52</f>
        <v>None</v>
      </c>
      <c r="AA93" s="26">
        <f t="shared" si="42"/>
        <v>0</v>
      </c>
      <c r="AB93" s="27">
        <f>IF(OR(E93=0,Z93="None"),0,INDEX('census age lookup Vol STD'!$B$4:$E$103,MATCH(D93,'census age lookup Vol STD'!$A$4:$A$103,0),MATCH(Z93,'census age lookup Vol STD'!$B$3:$E$3,0))*(AA93/10))</f>
        <v>0</v>
      </c>
      <c r="AC93" s="20" t="str">
        <f>'group input'!$C$59</f>
        <v>None</v>
      </c>
      <c r="AD93" s="26">
        <f t="shared" si="40"/>
        <v>0</v>
      </c>
      <c r="AE93" s="27">
        <f>IF(OR(E93=0,AC93="None"),0,INDEX('census age lookup Vol LTD'!$B$4:$E$103,MATCH(D93,'census age lookup Vol LTD'!$A$4:$A$103,0),MATCH(AC93,'census age lookup Vol LTD'!$B$3:$E$3,0))*(AD93/100))</f>
        <v>0</v>
      </c>
    </row>
    <row r="94" spans="1:31" x14ac:dyDescent="0.3">
      <c r="A94" s="19">
        <f>'group input'!B159</f>
        <v>0</v>
      </c>
      <c r="B94" s="20">
        <f>'group input'!C159</f>
        <v>0</v>
      </c>
      <c r="C94" s="20">
        <f>'group input'!D159</f>
        <v>0</v>
      </c>
      <c r="D94" s="20">
        <f t="shared" ca="1" si="35"/>
        <v>0</v>
      </c>
      <c r="E94" s="20">
        <f t="shared" si="36"/>
        <v>0</v>
      </c>
      <c r="F94" s="20">
        <f t="shared" si="41"/>
        <v>0</v>
      </c>
      <c r="G94" s="20" t="str">
        <f>'group input'!$C$16</f>
        <v>None</v>
      </c>
      <c r="H94" s="347">
        <f t="shared" si="26"/>
        <v>0</v>
      </c>
      <c r="I94" s="20" t="str">
        <f>'group input'!$C$28</f>
        <v>No</v>
      </c>
      <c r="J94" s="20" t="str">
        <f>'group input'!$C$33</f>
        <v>None</v>
      </c>
      <c r="K94" s="26">
        <f t="shared" si="37"/>
        <v>0</v>
      </c>
      <c r="L94" s="26">
        <f t="shared" si="27"/>
        <v>0</v>
      </c>
      <c r="M94" s="26">
        <f t="shared" si="38"/>
        <v>0</v>
      </c>
      <c r="N94" s="26">
        <f t="shared" si="28"/>
        <v>0</v>
      </c>
      <c r="O94" s="20" t="str">
        <f>'group input'!$C$44</f>
        <v>None</v>
      </c>
      <c r="P94" s="26">
        <f t="shared" si="29"/>
        <v>0</v>
      </c>
      <c r="Q94" s="26">
        <f t="shared" si="30"/>
        <v>0</v>
      </c>
      <c r="R94" s="20">
        <f t="shared" ca="1" si="31"/>
        <v>0</v>
      </c>
      <c r="S94" s="20">
        <f t="shared" si="32"/>
        <v>0</v>
      </c>
      <c r="T94" s="20">
        <f t="shared" si="33"/>
        <v>0</v>
      </c>
      <c r="U94" s="20">
        <f t="shared" si="39"/>
        <v>0</v>
      </c>
      <c r="V94" s="20">
        <f t="shared" si="34"/>
        <v>0</v>
      </c>
      <c r="W94" s="27">
        <f>IF(E94&gt;0,(V94*'summary lookup and rates'!$C$5)/1000,0)</f>
        <v>0</v>
      </c>
      <c r="X94" s="27">
        <f>(V94*'summary lookup and rates'!$C$6)/1000</f>
        <v>0</v>
      </c>
      <c r="Y94" s="20">
        <f>IF(AND(E94&gt;0,'group input'!$C$28="Yes"),'summary lookup and rates'!$C$7,0)</f>
        <v>0</v>
      </c>
      <c r="Z94" s="20" t="str">
        <f>'group input'!$C$52</f>
        <v>None</v>
      </c>
      <c r="AA94" s="26">
        <f t="shared" si="42"/>
        <v>0</v>
      </c>
      <c r="AB94" s="27">
        <f>IF(OR(E94=0,Z94="None"),0,INDEX('census age lookup Vol STD'!$B$4:$E$103,MATCH(D94,'census age lookup Vol STD'!$A$4:$A$103,0),MATCH(Z94,'census age lookup Vol STD'!$B$3:$E$3,0))*(AA94/10))</f>
        <v>0</v>
      </c>
      <c r="AC94" s="20" t="str">
        <f>'group input'!$C$59</f>
        <v>None</v>
      </c>
      <c r="AD94" s="26">
        <f t="shared" si="40"/>
        <v>0</v>
      </c>
      <c r="AE94" s="27">
        <f>IF(OR(E94=0,AC94="None"),0,INDEX('census age lookup Vol LTD'!$B$4:$E$103,MATCH(D94,'census age lookup Vol LTD'!$A$4:$A$103,0),MATCH(AC94,'census age lookup Vol LTD'!$B$3:$E$3,0))*(AD94/100))</f>
        <v>0</v>
      </c>
    </row>
    <row r="95" spans="1:31" x14ac:dyDescent="0.3">
      <c r="A95" s="19">
        <f>'group input'!B160</f>
        <v>0</v>
      </c>
      <c r="B95" s="20">
        <f>'group input'!C160</f>
        <v>0</v>
      </c>
      <c r="C95" s="20">
        <f>'group input'!D160</f>
        <v>0</v>
      </c>
      <c r="D95" s="20">
        <f t="shared" ca="1" si="35"/>
        <v>0</v>
      </c>
      <c r="E95" s="20">
        <f t="shared" si="36"/>
        <v>0</v>
      </c>
      <c r="F95" s="20">
        <f t="shared" si="41"/>
        <v>0</v>
      </c>
      <c r="G95" s="20" t="str">
        <f>'group input'!$C$16</f>
        <v>None</v>
      </c>
      <c r="H95" s="347">
        <f t="shared" si="26"/>
        <v>0</v>
      </c>
      <c r="I95" s="20" t="str">
        <f>'group input'!$C$28</f>
        <v>No</v>
      </c>
      <c r="J95" s="20" t="str">
        <f>'group input'!$C$33</f>
        <v>None</v>
      </c>
      <c r="K95" s="26">
        <f t="shared" si="37"/>
        <v>0</v>
      </c>
      <c r="L95" s="26">
        <f t="shared" si="27"/>
        <v>0</v>
      </c>
      <c r="M95" s="26">
        <f t="shared" si="38"/>
        <v>0</v>
      </c>
      <c r="N95" s="26">
        <f t="shared" si="28"/>
        <v>0</v>
      </c>
      <c r="O95" s="20" t="str">
        <f>'group input'!$C$44</f>
        <v>None</v>
      </c>
      <c r="P95" s="26">
        <f t="shared" si="29"/>
        <v>0</v>
      </c>
      <c r="Q95" s="26">
        <f t="shared" si="30"/>
        <v>0</v>
      </c>
      <c r="R95" s="20">
        <f t="shared" ca="1" si="31"/>
        <v>0</v>
      </c>
      <c r="S95" s="20">
        <f t="shared" si="32"/>
        <v>0</v>
      </c>
      <c r="T95" s="20">
        <f t="shared" si="33"/>
        <v>0</v>
      </c>
      <c r="U95" s="20">
        <f t="shared" si="39"/>
        <v>0</v>
      </c>
      <c r="V95" s="20">
        <f t="shared" si="34"/>
        <v>0</v>
      </c>
      <c r="W95" s="27">
        <f>IF(E95&gt;0,(V95*'summary lookup and rates'!$C$5)/1000,0)</f>
        <v>0</v>
      </c>
      <c r="X95" s="27">
        <f>(V95*'summary lookup and rates'!$C$6)/1000</f>
        <v>0</v>
      </c>
      <c r="Y95" s="20">
        <f>IF(AND(E95&gt;0,'group input'!$C$28="Yes"),'summary lookup and rates'!$C$7,0)</f>
        <v>0</v>
      </c>
      <c r="Z95" s="20" t="str">
        <f>'group input'!$C$52</f>
        <v>None</v>
      </c>
      <c r="AA95" s="26">
        <f t="shared" si="42"/>
        <v>0</v>
      </c>
      <c r="AB95" s="27">
        <f>IF(OR(E95=0,Z95="None"),0,INDEX('census age lookup Vol STD'!$B$4:$E$103,MATCH(D95,'census age lookup Vol STD'!$A$4:$A$103,0),MATCH(Z95,'census age lookup Vol STD'!$B$3:$E$3,0))*(AA95/10))</f>
        <v>0</v>
      </c>
      <c r="AC95" s="20" t="str">
        <f>'group input'!$C$59</f>
        <v>None</v>
      </c>
      <c r="AD95" s="26">
        <f t="shared" si="40"/>
        <v>0</v>
      </c>
      <c r="AE95" s="27">
        <f>IF(OR(E95=0,AC95="None"),0,INDEX('census age lookup Vol LTD'!$B$4:$E$103,MATCH(D95,'census age lookup Vol LTD'!$A$4:$A$103,0),MATCH(AC95,'census age lookup Vol LTD'!$B$3:$E$3,0))*(AD95/100))</f>
        <v>0</v>
      </c>
    </row>
    <row r="96" spans="1:31" x14ac:dyDescent="0.3">
      <c r="A96" s="19">
        <f>'group input'!B161</f>
        <v>0</v>
      </c>
      <c r="B96" s="20">
        <f>'group input'!C161</f>
        <v>0</v>
      </c>
      <c r="C96" s="20">
        <f>'group input'!D161</f>
        <v>0</v>
      </c>
      <c r="D96" s="20">
        <f t="shared" ca="1" si="35"/>
        <v>0</v>
      </c>
      <c r="E96" s="20">
        <f t="shared" si="36"/>
        <v>0</v>
      </c>
      <c r="F96" s="20">
        <f t="shared" si="41"/>
        <v>0</v>
      </c>
      <c r="G96" s="20" t="str">
        <f>'group input'!$C$16</f>
        <v>None</v>
      </c>
      <c r="H96" s="347">
        <f t="shared" si="26"/>
        <v>0</v>
      </c>
      <c r="I96" s="20" t="str">
        <f>'group input'!$C$28</f>
        <v>No</v>
      </c>
      <c r="J96" s="20" t="str">
        <f>'group input'!$C$33</f>
        <v>None</v>
      </c>
      <c r="K96" s="26">
        <f t="shared" si="37"/>
        <v>0</v>
      </c>
      <c r="L96" s="26">
        <f t="shared" si="27"/>
        <v>0</v>
      </c>
      <c r="M96" s="26">
        <f t="shared" si="38"/>
        <v>0</v>
      </c>
      <c r="N96" s="26">
        <f t="shared" si="28"/>
        <v>0</v>
      </c>
      <c r="O96" s="20" t="str">
        <f>'group input'!$C$44</f>
        <v>None</v>
      </c>
      <c r="P96" s="26">
        <f t="shared" si="29"/>
        <v>0</v>
      </c>
      <c r="Q96" s="26">
        <f t="shared" si="30"/>
        <v>0</v>
      </c>
      <c r="R96" s="20">
        <f t="shared" ca="1" si="31"/>
        <v>0</v>
      </c>
      <c r="S96" s="20">
        <f t="shared" si="32"/>
        <v>0</v>
      </c>
      <c r="T96" s="20">
        <f t="shared" si="33"/>
        <v>0</v>
      </c>
      <c r="U96" s="20">
        <f t="shared" si="39"/>
        <v>0</v>
      </c>
      <c r="V96" s="20">
        <f t="shared" si="34"/>
        <v>0</v>
      </c>
      <c r="W96" s="27">
        <f>IF(E96&gt;0,(V96*'summary lookup and rates'!$C$5)/1000,0)</f>
        <v>0</v>
      </c>
      <c r="X96" s="27">
        <f>(V96*'summary lookup and rates'!$C$6)/1000</f>
        <v>0</v>
      </c>
      <c r="Y96" s="20">
        <f>IF(AND(E96&gt;0,'group input'!$C$28="Yes"),'summary lookup and rates'!$C$7,0)</f>
        <v>0</v>
      </c>
      <c r="Z96" s="20" t="str">
        <f>'group input'!$C$52</f>
        <v>None</v>
      </c>
      <c r="AA96" s="26">
        <f t="shared" si="42"/>
        <v>0</v>
      </c>
      <c r="AB96" s="27">
        <f>IF(OR(E96=0,Z96="None"),0,INDEX('census age lookup Vol STD'!$B$4:$E$103,MATCH(D96,'census age lookup Vol STD'!$A$4:$A$103,0),MATCH(Z96,'census age lookup Vol STD'!$B$3:$E$3,0))*(AA96/10))</f>
        <v>0</v>
      </c>
      <c r="AC96" s="20" t="str">
        <f>'group input'!$C$59</f>
        <v>None</v>
      </c>
      <c r="AD96" s="26">
        <f t="shared" si="40"/>
        <v>0</v>
      </c>
      <c r="AE96" s="27">
        <f>IF(OR(E96=0,AC96="None"),0,INDEX('census age lookup Vol LTD'!$B$4:$E$103,MATCH(D96,'census age lookup Vol LTD'!$A$4:$A$103,0),MATCH(AC96,'census age lookup Vol LTD'!$B$3:$E$3,0))*(AD96/100))</f>
        <v>0</v>
      </c>
    </row>
    <row r="97" spans="1:31" x14ac:dyDescent="0.3">
      <c r="A97" s="19">
        <f>'group input'!B162</f>
        <v>0</v>
      </c>
      <c r="B97" s="20">
        <f>'group input'!C162</f>
        <v>0</v>
      </c>
      <c r="C97" s="20">
        <f>'group input'!D162</f>
        <v>0</v>
      </c>
      <c r="D97" s="20">
        <f t="shared" ca="1" si="35"/>
        <v>0</v>
      </c>
      <c r="E97" s="20">
        <f t="shared" si="36"/>
        <v>0</v>
      </c>
      <c r="F97" s="20">
        <f t="shared" si="41"/>
        <v>0</v>
      </c>
      <c r="G97" s="20" t="str">
        <f>'group input'!$C$16</f>
        <v>None</v>
      </c>
      <c r="H97" s="347">
        <f t="shared" si="26"/>
        <v>0</v>
      </c>
      <c r="I97" s="20" t="str">
        <f>'group input'!$C$28</f>
        <v>No</v>
      </c>
      <c r="J97" s="20" t="str">
        <f>'group input'!$C$33</f>
        <v>None</v>
      </c>
      <c r="K97" s="26">
        <f t="shared" si="37"/>
        <v>0</v>
      </c>
      <c r="L97" s="26">
        <f t="shared" si="27"/>
        <v>0</v>
      </c>
      <c r="M97" s="26">
        <f t="shared" si="38"/>
        <v>0</v>
      </c>
      <c r="N97" s="26">
        <f t="shared" si="28"/>
        <v>0</v>
      </c>
      <c r="O97" s="20" t="str">
        <f>'group input'!$C$44</f>
        <v>None</v>
      </c>
      <c r="P97" s="26">
        <f t="shared" si="29"/>
        <v>0</v>
      </c>
      <c r="Q97" s="26">
        <f t="shared" si="30"/>
        <v>0</v>
      </c>
      <c r="R97" s="20">
        <f t="shared" ca="1" si="31"/>
        <v>0</v>
      </c>
      <c r="S97" s="20">
        <f t="shared" si="32"/>
        <v>0</v>
      </c>
      <c r="T97" s="20">
        <f t="shared" si="33"/>
        <v>0</v>
      </c>
      <c r="U97" s="20">
        <f t="shared" si="39"/>
        <v>0</v>
      </c>
      <c r="V97" s="20">
        <f t="shared" si="34"/>
        <v>0</v>
      </c>
      <c r="W97" s="27">
        <f>IF(E97&gt;0,(V97*'summary lookup and rates'!$C$5)/1000,0)</f>
        <v>0</v>
      </c>
      <c r="X97" s="27">
        <f>(V97*'summary lookup and rates'!$C$6)/1000</f>
        <v>0</v>
      </c>
      <c r="Y97" s="20">
        <f>IF(AND(E97&gt;0,'group input'!$C$28="Yes"),'summary lookup and rates'!$C$7,0)</f>
        <v>0</v>
      </c>
      <c r="Z97" s="20" t="str">
        <f>'group input'!$C$52</f>
        <v>None</v>
      </c>
      <c r="AA97" s="26">
        <f t="shared" si="42"/>
        <v>0</v>
      </c>
      <c r="AB97" s="27">
        <f>IF(OR(E97=0,Z97="None"),0,INDEX('census age lookup Vol STD'!$B$4:$E$103,MATCH(D97,'census age lookup Vol STD'!$A$4:$A$103,0),MATCH(Z97,'census age lookup Vol STD'!$B$3:$E$3,0))*(AA97/10))</f>
        <v>0</v>
      </c>
      <c r="AC97" s="20" t="str">
        <f>'group input'!$C$59</f>
        <v>None</v>
      </c>
      <c r="AD97" s="26">
        <f t="shared" si="40"/>
        <v>0</v>
      </c>
      <c r="AE97" s="27">
        <f>IF(OR(E97=0,AC97="None"),0,INDEX('census age lookup Vol LTD'!$B$4:$E$103,MATCH(D97,'census age lookup Vol LTD'!$A$4:$A$103,0),MATCH(AC97,'census age lookup Vol LTD'!$B$3:$E$3,0))*(AD97/100))</f>
        <v>0</v>
      </c>
    </row>
    <row r="98" spans="1:31" x14ac:dyDescent="0.3">
      <c r="A98" s="19">
        <f>'group input'!B163</f>
        <v>0</v>
      </c>
      <c r="B98" s="20">
        <f>'group input'!C163</f>
        <v>0</v>
      </c>
      <c r="C98" s="20">
        <f>'group input'!D163</f>
        <v>0</v>
      </c>
      <c r="D98" s="20">
        <f t="shared" ca="1" si="35"/>
        <v>0</v>
      </c>
      <c r="E98" s="20">
        <f t="shared" si="36"/>
        <v>0</v>
      </c>
      <c r="F98" s="20">
        <f t="shared" si="41"/>
        <v>0</v>
      </c>
      <c r="G98" s="20" t="str">
        <f>'group input'!$C$16</f>
        <v>None</v>
      </c>
      <c r="H98" s="347">
        <f t="shared" si="26"/>
        <v>0</v>
      </c>
      <c r="I98" s="20" t="str">
        <f>'group input'!$C$28</f>
        <v>No</v>
      </c>
      <c r="J98" s="20" t="str">
        <f>'group input'!$C$33</f>
        <v>None</v>
      </c>
      <c r="K98" s="26">
        <f t="shared" si="37"/>
        <v>0</v>
      </c>
      <c r="L98" s="26">
        <f t="shared" si="27"/>
        <v>0</v>
      </c>
      <c r="M98" s="26">
        <f t="shared" si="38"/>
        <v>0</v>
      </c>
      <c r="N98" s="26">
        <f t="shared" si="28"/>
        <v>0</v>
      </c>
      <c r="O98" s="20" t="str">
        <f>'group input'!$C$44</f>
        <v>None</v>
      </c>
      <c r="P98" s="26">
        <f t="shared" si="29"/>
        <v>0</v>
      </c>
      <c r="Q98" s="26">
        <f t="shared" si="30"/>
        <v>0</v>
      </c>
      <c r="R98" s="20">
        <f t="shared" ca="1" si="31"/>
        <v>0</v>
      </c>
      <c r="S98" s="20">
        <f t="shared" si="32"/>
        <v>0</v>
      </c>
      <c r="T98" s="20">
        <f t="shared" si="33"/>
        <v>0</v>
      </c>
      <c r="U98" s="20">
        <f t="shared" si="39"/>
        <v>0</v>
      </c>
      <c r="V98" s="20">
        <f t="shared" si="34"/>
        <v>0</v>
      </c>
      <c r="W98" s="27">
        <f>IF(E98&gt;0,(V98*'summary lookup and rates'!$C$5)/1000,0)</f>
        <v>0</v>
      </c>
      <c r="X98" s="27">
        <f>(V98*'summary lookup and rates'!$C$6)/1000</f>
        <v>0</v>
      </c>
      <c r="Y98" s="20">
        <f>IF(AND(E98&gt;0,'group input'!$C$28="Yes"),'summary lookup and rates'!$C$7,0)</f>
        <v>0</v>
      </c>
      <c r="Z98" s="20" t="str">
        <f>'group input'!$C$52</f>
        <v>None</v>
      </c>
      <c r="AA98" s="26">
        <f t="shared" si="42"/>
        <v>0</v>
      </c>
      <c r="AB98" s="27">
        <f>IF(OR(E98=0,Z98="None"),0,INDEX('census age lookup Vol STD'!$B$4:$E$103,MATCH(D98,'census age lookup Vol STD'!$A$4:$A$103,0),MATCH(Z98,'census age lookup Vol STD'!$B$3:$E$3,0))*(AA98/10))</f>
        <v>0</v>
      </c>
      <c r="AC98" s="20" t="str">
        <f>'group input'!$C$59</f>
        <v>None</v>
      </c>
      <c r="AD98" s="26">
        <f t="shared" si="40"/>
        <v>0</v>
      </c>
      <c r="AE98" s="27">
        <f>IF(OR(E98=0,AC98="None"),0,INDEX('census age lookup Vol LTD'!$B$4:$E$103,MATCH(D98,'census age lookup Vol LTD'!$A$4:$A$103,0),MATCH(AC98,'census age lookup Vol LTD'!$B$3:$E$3,0))*(AD98/100))</f>
        <v>0</v>
      </c>
    </row>
    <row r="99" spans="1:31" x14ac:dyDescent="0.3">
      <c r="A99" s="19">
        <f>'group input'!B164</f>
        <v>0</v>
      </c>
      <c r="B99" s="20">
        <f>'group input'!C164</f>
        <v>0</v>
      </c>
      <c r="C99" s="20">
        <f>'group input'!D164</f>
        <v>0</v>
      </c>
      <c r="D99" s="20">
        <f t="shared" ca="1" si="35"/>
        <v>0</v>
      </c>
      <c r="E99" s="20">
        <f t="shared" si="36"/>
        <v>0</v>
      </c>
      <c r="F99" s="20">
        <f t="shared" si="41"/>
        <v>0</v>
      </c>
      <c r="G99" s="20" t="str">
        <f>'group input'!$C$16</f>
        <v>None</v>
      </c>
      <c r="H99" s="347">
        <f t="shared" si="26"/>
        <v>0</v>
      </c>
      <c r="I99" s="20" t="str">
        <f>'group input'!$C$28</f>
        <v>No</v>
      </c>
      <c r="J99" s="20" t="str">
        <f>'group input'!$C$33</f>
        <v>None</v>
      </c>
      <c r="K99" s="26">
        <f t="shared" si="37"/>
        <v>0</v>
      </c>
      <c r="L99" s="26">
        <f t="shared" ref="L99:L102" si="43">(IF(AND(J99&lt;&gt;"None",E99&lt;&gt;0),VLOOKUP(J99,STD_Rates_lookup,2,FALSE),0))*(K99/10)</f>
        <v>0</v>
      </c>
      <c r="M99" s="26">
        <f t="shared" si="38"/>
        <v>0</v>
      </c>
      <c r="N99" s="26">
        <f t="shared" ref="N99:N102" si="44">(IF(AND(J99&lt;&gt;"None",E99&lt;&gt;0),VLOOKUP(J99,STD_Rates_lookup,2,FALSE),0))*(M99/10)</f>
        <v>0</v>
      </c>
      <c r="O99" s="20" t="str">
        <f>'group input'!$C$44</f>
        <v>None</v>
      </c>
      <c r="P99" s="26">
        <f t="shared" si="29"/>
        <v>0</v>
      </c>
      <c r="Q99" s="26">
        <f t="shared" ref="Q99:Q102" si="45">(IF(AND(O99&lt;&gt;"None",E99&lt;&gt;0),VLOOKUP(O99,LTD_Rates_lookup,2,FALSE),0))*(P99/100)</f>
        <v>0</v>
      </c>
      <c r="R99" s="20">
        <f t="shared" ca="1" si="31"/>
        <v>0</v>
      </c>
      <c r="S99" s="20">
        <f t="shared" si="32"/>
        <v>0</v>
      </c>
      <c r="T99" s="20">
        <f t="shared" si="33"/>
        <v>0</v>
      </c>
      <c r="U99" s="20">
        <f t="shared" si="39"/>
        <v>0</v>
      </c>
      <c r="V99" s="20">
        <f t="shared" ref="V99:V102" si="46">IF(E99&gt;0,U99-(R99*U99),0)</f>
        <v>0</v>
      </c>
      <c r="W99" s="27">
        <f>IF(E99&gt;0,(V99*'summary lookup and rates'!$C$5)/1000,0)</f>
        <v>0</v>
      </c>
      <c r="X99" s="27">
        <f>(V99*'summary lookup and rates'!$C$6)/1000</f>
        <v>0</v>
      </c>
      <c r="Y99" s="20">
        <f>IF(AND(E99&gt;0,'group input'!$C$28="Yes"),'summary lookup and rates'!$C$7,0)</f>
        <v>0</v>
      </c>
      <c r="Z99" s="20" t="str">
        <f>'group input'!$C$52</f>
        <v>None</v>
      </c>
      <c r="AA99" s="26">
        <f t="shared" si="42"/>
        <v>0</v>
      </c>
      <c r="AB99" s="27">
        <f>IF(OR(E99=0,Z99="None"),0,INDEX('census age lookup Vol STD'!$B$4:$E$103,MATCH(D99,'census age lookup Vol STD'!$A$4:$A$103,0),MATCH(Z99,'census age lookup Vol STD'!$B$3:$E$3,0))*(AA99/10))</f>
        <v>0</v>
      </c>
      <c r="AC99" s="20" t="str">
        <f>'group input'!$C$59</f>
        <v>None</v>
      </c>
      <c r="AD99" s="26">
        <f t="shared" si="40"/>
        <v>0</v>
      </c>
      <c r="AE99" s="27">
        <f>IF(OR(E99=0,AC99="None"),0,INDEX('census age lookup Vol LTD'!$B$4:$E$103,MATCH(D99,'census age lookup Vol LTD'!$A$4:$A$103,0),MATCH(AC99,'census age lookup Vol LTD'!$B$3:$E$3,0))*(AD99/100))</f>
        <v>0</v>
      </c>
    </row>
    <row r="100" spans="1:31" x14ac:dyDescent="0.3">
      <c r="A100" s="19">
        <f>'group input'!B165</f>
        <v>0</v>
      </c>
      <c r="B100" s="20">
        <f>'group input'!C165</f>
        <v>0</v>
      </c>
      <c r="C100" s="20">
        <f>'group input'!D165</f>
        <v>0</v>
      </c>
      <c r="D100" s="20">
        <f t="shared" ca="1" si="35"/>
        <v>0</v>
      </c>
      <c r="E100" s="20">
        <f t="shared" si="36"/>
        <v>0</v>
      </c>
      <c r="F100" s="20">
        <f t="shared" si="41"/>
        <v>0</v>
      </c>
      <c r="G100" s="20" t="str">
        <f>'group input'!$C$16</f>
        <v>None</v>
      </c>
      <c r="H100" s="347">
        <f t="shared" si="26"/>
        <v>0</v>
      </c>
      <c r="I100" s="20" t="str">
        <f>'group input'!$C$28</f>
        <v>No</v>
      </c>
      <c r="J100" s="20" t="str">
        <f>'group input'!$C$33</f>
        <v>None</v>
      </c>
      <c r="K100" s="26">
        <f t="shared" si="37"/>
        <v>0</v>
      </c>
      <c r="L100" s="26">
        <f t="shared" si="43"/>
        <v>0</v>
      </c>
      <c r="M100" s="26">
        <f t="shared" si="38"/>
        <v>0</v>
      </c>
      <c r="N100" s="26">
        <f t="shared" si="44"/>
        <v>0</v>
      </c>
      <c r="O100" s="20" t="str">
        <f>'group input'!$C$44</f>
        <v>None</v>
      </c>
      <c r="P100" s="26">
        <f t="shared" si="29"/>
        <v>0</v>
      </c>
      <c r="Q100" s="26">
        <f t="shared" si="45"/>
        <v>0</v>
      </c>
      <c r="R100" s="20">
        <f t="shared" ca="1" si="31"/>
        <v>0</v>
      </c>
      <c r="S100" s="20">
        <f t="shared" si="32"/>
        <v>0</v>
      </c>
      <c r="T100" s="20">
        <f t="shared" si="33"/>
        <v>0</v>
      </c>
      <c r="U100" s="20">
        <f t="shared" si="39"/>
        <v>0</v>
      </c>
      <c r="V100" s="20">
        <f t="shared" si="46"/>
        <v>0</v>
      </c>
      <c r="W100" s="27">
        <f>IF(E100&gt;0,(V100*'summary lookup and rates'!$C$5)/1000,0)</f>
        <v>0</v>
      </c>
      <c r="X100" s="27">
        <f>(V100*'summary lookup and rates'!$C$6)/1000</f>
        <v>0</v>
      </c>
      <c r="Y100" s="20">
        <f>IF(AND(E100&gt;0,'group input'!$C$28="Yes"),'summary lookup and rates'!$C$7,0)</f>
        <v>0</v>
      </c>
      <c r="Z100" s="20" t="str">
        <f>'group input'!$C$52</f>
        <v>None</v>
      </c>
      <c r="AA100" s="26">
        <f t="shared" si="42"/>
        <v>0</v>
      </c>
      <c r="AB100" s="27">
        <f>IF(OR(E100=0,Z100="None"),0,INDEX('census age lookup Vol STD'!$B$4:$E$103,MATCH(D100,'census age lookup Vol STD'!$A$4:$A$103,0),MATCH(Z100,'census age lookup Vol STD'!$B$3:$E$3,0))*(AA100/10))</f>
        <v>0</v>
      </c>
      <c r="AC100" s="20" t="str">
        <f>'group input'!$C$59</f>
        <v>None</v>
      </c>
      <c r="AD100" s="26">
        <f t="shared" si="40"/>
        <v>0</v>
      </c>
      <c r="AE100" s="27">
        <f>IF(OR(E100=0,AC100="None"),0,INDEX('census age lookup Vol LTD'!$B$4:$E$103,MATCH(D100,'census age lookup Vol LTD'!$A$4:$A$103,0),MATCH(AC100,'census age lookup Vol LTD'!$B$3:$E$3,0))*(AD100/100))</f>
        <v>0</v>
      </c>
    </row>
    <row r="101" spans="1:31" x14ac:dyDescent="0.3">
      <c r="A101" s="19">
        <f>'group input'!B166</f>
        <v>0</v>
      </c>
      <c r="B101" s="20">
        <f>'group input'!C166</f>
        <v>0</v>
      </c>
      <c r="C101" s="20">
        <f>'group input'!D166</f>
        <v>0</v>
      </c>
      <c r="D101" s="20">
        <f t="shared" ca="1" si="35"/>
        <v>0</v>
      </c>
      <c r="E101" s="20">
        <f t="shared" si="36"/>
        <v>0</v>
      </c>
      <c r="F101" s="20">
        <f t="shared" si="41"/>
        <v>0</v>
      </c>
      <c r="G101" s="20" t="str">
        <f>'group input'!$C$16</f>
        <v>None</v>
      </c>
      <c r="H101" s="347">
        <f t="shared" si="26"/>
        <v>0</v>
      </c>
      <c r="I101" s="20" t="str">
        <f>'group input'!$C$28</f>
        <v>No</v>
      </c>
      <c r="J101" s="20" t="str">
        <f>'group input'!$C$33</f>
        <v>None</v>
      </c>
      <c r="K101" s="26">
        <f t="shared" si="37"/>
        <v>0</v>
      </c>
      <c r="L101" s="26">
        <f t="shared" si="43"/>
        <v>0</v>
      </c>
      <c r="M101" s="26">
        <f t="shared" si="38"/>
        <v>0</v>
      </c>
      <c r="N101" s="26">
        <f t="shared" si="44"/>
        <v>0</v>
      </c>
      <c r="O101" s="20" t="str">
        <f>'group input'!$C$44</f>
        <v>None</v>
      </c>
      <c r="P101" s="26">
        <f t="shared" si="29"/>
        <v>0</v>
      </c>
      <c r="Q101" s="26">
        <f t="shared" si="45"/>
        <v>0</v>
      </c>
      <c r="R101" s="20">
        <f t="shared" ca="1" si="31"/>
        <v>0</v>
      </c>
      <c r="S101" s="20">
        <f t="shared" si="32"/>
        <v>0</v>
      </c>
      <c r="T101" s="20">
        <f t="shared" si="33"/>
        <v>0</v>
      </c>
      <c r="U101" s="20">
        <f t="shared" si="39"/>
        <v>0</v>
      </c>
      <c r="V101" s="20">
        <f t="shared" si="46"/>
        <v>0</v>
      </c>
      <c r="W101" s="27">
        <f>IF(E101&gt;0,(V101*'summary lookup and rates'!$C$5)/1000,0)</f>
        <v>0</v>
      </c>
      <c r="X101" s="27">
        <f>(V101*'summary lookup and rates'!$C$6)/1000</f>
        <v>0</v>
      </c>
      <c r="Y101" s="20">
        <f>IF(AND(E101&gt;0,'group input'!$C$28="Yes"),'summary lookup and rates'!$C$7,0)</f>
        <v>0</v>
      </c>
      <c r="Z101" s="20" t="str">
        <f>'group input'!$C$52</f>
        <v>None</v>
      </c>
      <c r="AA101" s="26">
        <f t="shared" si="42"/>
        <v>0</v>
      </c>
      <c r="AB101" s="27">
        <f>IF(OR(E101=0,Z101="None"),0,INDEX('census age lookup Vol STD'!$B$4:$E$103,MATCH(D101,'census age lookup Vol STD'!$A$4:$A$103,0),MATCH(Z101,'census age lookup Vol STD'!$B$3:$E$3,0))*(AA101/10))</f>
        <v>0</v>
      </c>
      <c r="AC101" s="20" t="str">
        <f>'group input'!$C$59</f>
        <v>None</v>
      </c>
      <c r="AD101" s="26">
        <f t="shared" si="40"/>
        <v>0</v>
      </c>
      <c r="AE101" s="27">
        <f>IF(OR(E101=0,AC101="None"),0,INDEX('census age lookup Vol LTD'!$B$4:$E$103,MATCH(D101,'census age lookup Vol LTD'!$A$4:$A$103,0),MATCH(AC101,'census age lookup Vol LTD'!$B$3:$E$3,0))*(AD101/100))</f>
        <v>0</v>
      </c>
    </row>
    <row r="102" spans="1:31" x14ac:dyDescent="0.3">
      <c r="A102" s="19">
        <f>'group input'!B167</f>
        <v>0</v>
      </c>
      <c r="B102" s="20">
        <f>'group input'!C167</f>
        <v>0</v>
      </c>
      <c r="C102" s="20">
        <f>'group input'!D167</f>
        <v>0</v>
      </c>
      <c r="D102" s="20">
        <f t="shared" ca="1" si="35"/>
        <v>0</v>
      </c>
      <c r="E102" s="20">
        <f t="shared" si="36"/>
        <v>0</v>
      </c>
      <c r="F102" s="20">
        <f t="shared" si="41"/>
        <v>0</v>
      </c>
      <c r="G102" s="20" t="str">
        <f>'group input'!$C$16</f>
        <v>None</v>
      </c>
      <c r="H102" s="347">
        <f t="shared" si="26"/>
        <v>0</v>
      </c>
      <c r="I102" s="20" t="str">
        <f>'group input'!$C$28</f>
        <v>No</v>
      </c>
      <c r="J102" s="20" t="str">
        <f>'group input'!$C$33</f>
        <v>None</v>
      </c>
      <c r="K102" s="26">
        <f t="shared" si="37"/>
        <v>0</v>
      </c>
      <c r="L102" s="26">
        <f t="shared" si="43"/>
        <v>0</v>
      </c>
      <c r="M102" s="26">
        <f t="shared" si="38"/>
        <v>0</v>
      </c>
      <c r="N102" s="26">
        <f t="shared" si="44"/>
        <v>0</v>
      </c>
      <c r="O102" s="20" t="str">
        <f>'group input'!$C$44</f>
        <v>None</v>
      </c>
      <c r="P102" s="26">
        <f t="shared" si="29"/>
        <v>0</v>
      </c>
      <c r="Q102" s="26">
        <f t="shared" si="45"/>
        <v>0</v>
      </c>
      <c r="R102" s="20">
        <f t="shared" ca="1" si="31"/>
        <v>0</v>
      </c>
      <c r="S102" s="20">
        <f t="shared" si="32"/>
        <v>0</v>
      </c>
      <c r="T102" s="20">
        <f t="shared" si="33"/>
        <v>0</v>
      </c>
      <c r="U102" s="20">
        <f t="shared" si="39"/>
        <v>0</v>
      </c>
      <c r="V102" s="20">
        <f t="shared" si="46"/>
        <v>0</v>
      </c>
      <c r="W102" s="27">
        <f>IF(E102&gt;0,(V102*'summary lookup and rates'!$C$5)/1000,0)</f>
        <v>0</v>
      </c>
      <c r="X102" s="27">
        <f>(V102*'summary lookup and rates'!$C$6)/1000</f>
        <v>0</v>
      </c>
      <c r="Y102" s="20">
        <f>IF(AND(E102&gt;0,'group input'!$C$28="Yes"),'summary lookup and rates'!$C$7,0)</f>
        <v>0</v>
      </c>
      <c r="Z102" s="20" t="str">
        <f>'group input'!$C$52</f>
        <v>None</v>
      </c>
      <c r="AA102" s="26">
        <f t="shared" si="42"/>
        <v>0</v>
      </c>
      <c r="AB102" s="27">
        <f>IF(OR(E102=0,Z102="None"),0,INDEX('census age lookup Vol STD'!$B$4:$E$103,MATCH(D102,'census age lookup Vol STD'!$A$4:$A$103,0),MATCH(Z102,'census age lookup Vol STD'!$B$3:$E$3,0))*(AA102/10))</f>
        <v>0</v>
      </c>
      <c r="AC102" s="20" t="str">
        <f>'group input'!$C$59</f>
        <v>None</v>
      </c>
      <c r="AD102" s="26">
        <f t="shared" si="40"/>
        <v>0</v>
      </c>
      <c r="AE102" s="27">
        <f>IF(OR(E102=0,AC102="None"),0,INDEX('census age lookup Vol LTD'!$B$4:$E$103,MATCH(D102,'census age lookup Vol LTD'!$A$4:$A$103,0),MATCH(AC102,'census age lookup Vol LTD'!$B$3:$E$3,0))*(AD102/100))</f>
        <v>0</v>
      </c>
    </row>
    <row r="103" spans="1:3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row>
    <row r="104" spans="1:31" ht="19.2" x14ac:dyDescent="0.3">
      <c r="A104" s="20" t="s">
        <v>155</v>
      </c>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row>
  </sheetData>
  <sheetProtection selectLockedCells="1" selectUnlockedCells="1"/>
  <printOptions horizontalCentered="1"/>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59D2-D72F-446D-A855-5E21C3118F10}">
  <sheetPr codeName="Sheet10">
    <tabColor theme="1" tint="4.9989318521683403E-2"/>
  </sheetPr>
  <dimension ref="A1:P106"/>
  <sheetViews>
    <sheetView workbookViewId="0">
      <selection activeCell="M12" sqref="M12:P13"/>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2" t="s">
        <v>198</v>
      </c>
      <c r="B1" s="20" t="s">
        <v>26</v>
      </c>
      <c r="C1" s="20" t="s">
        <v>27</v>
      </c>
      <c r="D1" s="20" t="s">
        <v>28</v>
      </c>
      <c r="E1" s="20" t="s">
        <v>29</v>
      </c>
      <c r="F1" s="20"/>
      <c r="G1" s="20"/>
      <c r="H1" s="20"/>
      <c r="I1" s="33"/>
      <c r="J1" s="20"/>
      <c r="K1" s="20"/>
      <c r="L1" s="20"/>
      <c r="M1" s="20"/>
      <c r="N1" s="20"/>
      <c r="O1" s="20"/>
      <c r="P1" s="20"/>
    </row>
    <row r="2" spans="1:16" x14ac:dyDescent="0.3">
      <c r="A2" s="32"/>
      <c r="B2" s="20" t="s">
        <v>199</v>
      </c>
      <c r="C2" s="20"/>
      <c r="D2" s="20"/>
      <c r="E2" s="20"/>
      <c r="F2" s="20"/>
      <c r="G2" s="20"/>
      <c r="H2" s="20"/>
      <c r="I2" s="33"/>
      <c r="J2" s="20"/>
      <c r="K2" s="20"/>
      <c r="L2" s="20"/>
      <c r="M2" s="20"/>
      <c r="N2" s="20"/>
      <c r="O2" s="20"/>
      <c r="P2" s="20"/>
    </row>
    <row r="3" spans="1:16" x14ac:dyDescent="0.3">
      <c r="A3" s="32" t="s">
        <v>92</v>
      </c>
      <c r="B3" s="32" t="s">
        <v>12</v>
      </c>
      <c r="C3" s="32" t="s">
        <v>14</v>
      </c>
      <c r="D3" s="32" t="s">
        <v>15</v>
      </c>
      <c r="E3" s="32" t="s">
        <v>16</v>
      </c>
      <c r="F3" s="32"/>
      <c r="G3" s="32"/>
      <c r="H3" s="32" t="s">
        <v>200</v>
      </c>
      <c r="I3" s="20" t="s">
        <v>26</v>
      </c>
      <c r="J3" s="20" t="s">
        <v>27</v>
      </c>
      <c r="K3" s="20" t="s">
        <v>28</v>
      </c>
      <c r="L3" s="20" t="s">
        <v>29</v>
      </c>
      <c r="M3" s="20" t="s">
        <v>173</v>
      </c>
      <c r="N3" s="20" t="s">
        <v>174</v>
      </c>
      <c r="O3" s="20" t="s">
        <v>175</v>
      </c>
      <c r="P3" s="20" t="s">
        <v>176</v>
      </c>
    </row>
    <row r="4" spans="1:16" x14ac:dyDescent="0.3">
      <c r="A4" s="34">
        <v>0</v>
      </c>
      <c r="B4" s="32">
        <v>0.77</v>
      </c>
      <c r="C4" s="32">
        <v>0.9</v>
      </c>
      <c r="D4" s="32">
        <v>0.56999999999999995</v>
      </c>
      <c r="E4" s="32">
        <v>0.75</v>
      </c>
      <c r="F4" s="32"/>
      <c r="G4" s="32"/>
      <c r="H4" s="32">
        <v>1</v>
      </c>
      <c r="I4" s="20">
        <v>0.77</v>
      </c>
      <c r="J4" s="20">
        <v>0.9</v>
      </c>
      <c r="K4" s="20">
        <v>0.56999999999999995</v>
      </c>
      <c r="L4" s="20">
        <v>0.75</v>
      </c>
      <c r="M4" s="20">
        <v>0.13</v>
      </c>
      <c r="N4" s="20">
        <v>0.23</v>
      </c>
      <c r="O4" s="20">
        <v>0.08</v>
      </c>
      <c r="P4" s="20">
        <v>0.19</v>
      </c>
    </row>
    <row r="5" spans="1:16" x14ac:dyDescent="0.3">
      <c r="A5" s="34">
        <v>1</v>
      </c>
      <c r="B5" s="32">
        <v>0.77</v>
      </c>
      <c r="C5" s="32">
        <v>0.9</v>
      </c>
      <c r="D5" s="32">
        <v>0.56999999999999995</v>
      </c>
      <c r="E5" s="32">
        <v>0.75</v>
      </c>
      <c r="F5" s="32"/>
      <c r="G5" s="32"/>
      <c r="H5" s="32">
        <v>2</v>
      </c>
      <c r="I5" s="20">
        <v>0.82</v>
      </c>
      <c r="J5" s="20">
        <v>0.95</v>
      </c>
      <c r="K5" s="20">
        <v>0.63</v>
      </c>
      <c r="L5" s="20">
        <v>0.84</v>
      </c>
      <c r="M5" s="20">
        <v>0.18</v>
      </c>
      <c r="N5" s="20">
        <v>0.34</v>
      </c>
      <c r="O5" s="20">
        <v>0.12</v>
      </c>
      <c r="P5" s="20">
        <v>0.25</v>
      </c>
    </row>
    <row r="6" spans="1:16" x14ac:dyDescent="0.3">
      <c r="A6" s="34">
        <v>2</v>
      </c>
      <c r="B6" s="32">
        <v>0.77</v>
      </c>
      <c r="C6" s="32">
        <v>0.9</v>
      </c>
      <c r="D6" s="32">
        <v>0.56999999999999995</v>
      </c>
      <c r="E6" s="32">
        <v>0.75</v>
      </c>
      <c r="F6" s="32"/>
      <c r="G6" s="32"/>
      <c r="H6" s="32">
        <v>3</v>
      </c>
      <c r="I6" s="20">
        <v>0.82</v>
      </c>
      <c r="J6" s="20">
        <v>0.94</v>
      </c>
      <c r="K6" s="20">
        <v>0.61</v>
      </c>
      <c r="L6" s="20">
        <v>0.84</v>
      </c>
      <c r="M6" s="20">
        <v>0.28999999999999998</v>
      </c>
      <c r="N6" s="20">
        <v>0.56999999999999995</v>
      </c>
      <c r="O6" s="20">
        <v>0.21</v>
      </c>
      <c r="P6" s="20">
        <v>0.44</v>
      </c>
    </row>
    <row r="7" spans="1:16" x14ac:dyDescent="0.3">
      <c r="A7" s="34">
        <v>3</v>
      </c>
      <c r="B7" s="32">
        <v>0.77</v>
      </c>
      <c r="C7" s="32">
        <v>0.9</v>
      </c>
      <c r="D7" s="32">
        <v>0.56999999999999995</v>
      </c>
      <c r="E7" s="32">
        <v>0.75</v>
      </c>
      <c r="F7" s="32"/>
      <c r="G7" s="32"/>
      <c r="H7" s="32">
        <v>4</v>
      </c>
      <c r="I7" s="20">
        <v>0.69</v>
      </c>
      <c r="J7" s="20">
        <v>0.81</v>
      </c>
      <c r="K7" s="20">
        <v>0.5</v>
      </c>
      <c r="L7" s="20">
        <v>0.72</v>
      </c>
      <c r="M7" s="20">
        <v>0.39</v>
      </c>
      <c r="N7" s="20">
        <v>0.79</v>
      </c>
      <c r="O7" s="20">
        <v>0.28000000000000003</v>
      </c>
      <c r="P7" s="20">
        <v>0.61</v>
      </c>
    </row>
    <row r="8" spans="1:16" x14ac:dyDescent="0.3">
      <c r="A8" s="34">
        <v>4</v>
      </c>
      <c r="B8" s="32">
        <v>0.77</v>
      </c>
      <c r="C8" s="32">
        <v>0.9</v>
      </c>
      <c r="D8" s="32">
        <v>0.56999999999999995</v>
      </c>
      <c r="E8" s="32">
        <v>0.75</v>
      </c>
      <c r="F8" s="32"/>
      <c r="G8" s="32"/>
      <c r="H8" s="32">
        <v>5</v>
      </c>
      <c r="I8" s="20">
        <v>0.65</v>
      </c>
      <c r="J8" s="20">
        <v>0.79</v>
      </c>
      <c r="K8" s="20">
        <v>0.48</v>
      </c>
      <c r="L8" s="20">
        <v>0.71</v>
      </c>
      <c r="M8" s="20">
        <v>0.57999999999999996</v>
      </c>
      <c r="N8" s="20">
        <v>1.18</v>
      </c>
      <c r="O8" s="20">
        <v>0.44</v>
      </c>
      <c r="P8" s="20">
        <v>0.93</v>
      </c>
    </row>
    <row r="9" spans="1:16" x14ac:dyDescent="0.3">
      <c r="A9" s="34">
        <v>5</v>
      </c>
      <c r="B9" s="32">
        <v>0.77</v>
      </c>
      <c r="C9" s="32">
        <v>0.9</v>
      </c>
      <c r="D9" s="32">
        <v>0.56999999999999995</v>
      </c>
      <c r="E9" s="32">
        <v>0.75</v>
      </c>
      <c r="F9" s="32"/>
      <c r="G9" s="32"/>
      <c r="H9" s="32">
        <v>6</v>
      </c>
      <c r="I9" s="20">
        <v>0.72</v>
      </c>
      <c r="J9" s="20">
        <v>0.88</v>
      </c>
      <c r="K9" s="20">
        <v>0.53</v>
      </c>
      <c r="L9" s="20">
        <v>0.78</v>
      </c>
      <c r="M9" s="20">
        <v>0.87</v>
      </c>
      <c r="N9" s="20">
        <v>1.73</v>
      </c>
      <c r="O9" s="20">
        <v>0.67</v>
      </c>
      <c r="P9" s="20">
        <v>1.4</v>
      </c>
    </row>
    <row r="10" spans="1:16" x14ac:dyDescent="0.3">
      <c r="A10" s="34">
        <v>6</v>
      </c>
      <c r="B10" s="32">
        <v>0.77</v>
      </c>
      <c r="C10" s="32">
        <v>0.9</v>
      </c>
      <c r="D10" s="32">
        <v>0.56999999999999995</v>
      </c>
      <c r="E10" s="32">
        <v>0.75</v>
      </c>
      <c r="F10" s="32"/>
      <c r="G10" s="32"/>
      <c r="H10" s="32">
        <v>7</v>
      </c>
      <c r="I10" s="20">
        <v>0.87</v>
      </c>
      <c r="J10" s="20">
        <v>1.05</v>
      </c>
      <c r="K10" s="20">
        <v>0.63</v>
      </c>
      <c r="L10" s="20">
        <v>0.94</v>
      </c>
      <c r="M10" s="20">
        <v>1.24</v>
      </c>
      <c r="N10" s="20">
        <v>2.16</v>
      </c>
      <c r="O10" s="20">
        <v>0.96</v>
      </c>
      <c r="P10" s="20">
        <v>1.66</v>
      </c>
    </row>
    <row r="11" spans="1:16" x14ac:dyDescent="0.3">
      <c r="A11" s="34">
        <v>7</v>
      </c>
      <c r="B11" s="32">
        <v>0.77</v>
      </c>
      <c r="C11" s="32">
        <v>0.9</v>
      </c>
      <c r="D11" s="32">
        <v>0.56999999999999995</v>
      </c>
      <c r="E11" s="32">
        <v>0.75</v>
      </c>
      <c r="F11" s="32"/>
      <c r="G11" s="32"/>
      <c r="H11" s="32">
        <v>8</v>
      </c>
      <c r="I11" s="20">
        <v>1.1499999999999999</v>
      </c>
      <c r="J11" s="20">
        <v>1.4</v>
      </c>
      <c r="K11" s="20">
        <v>0.84</v>
      </c>
      <c r="L11" s="20">
        <v>1.25</v>
      </c>
      <c r="M11" s="20">
        <v>1.68</v>
      </c>
      <c r="N11" s="20">
        <v>2.2999999999999998</v>
      </c>
      <c r="O11" s="20">
        <v>1.28</v>
      </c>
      <c r="P11" s="20">
        <v>1.7</v>
      </c>
    </row>
    <row r="12" spans="1:16" x14ac:dyDescent="0.3">
      <c r="A12" s="34">
        <v>8</v>
      </c>
      <c r="B12" s="32">
        <v>0.77</v>
      </c>
      <c r="C12" s="32">
        <v>0.9</v>
      </c>
      <c r="D12" s="32">
        <v>0.56999999999999995</v>
      </c>
      <c r="E12" s="32">
        <v>0.75</v>
      </c>
      <c r="F12" s="32"/>
      <c r="G12" s="32"/>
      <c r="H12" s="32">
        <v>9</v>
      </c>
      <c r="I12" s="20">
        <v>1.32</v>
      </c>
      <c r="J12" s="20">
        <v>1.61</v>
      </c>
      <c r="K12" s="20">
        <v>0.96</v>
      </c>
      <c r="L12" s="20">
        <v>1.45</v>
      </c>
      <c r="M12" s="20">
        <f>'voluntary ltd'!C14</f>
        <v>1.89</v>
      </c>
      <c r="N12" s="20">
        <f>'voluntary ltd'!D14</f>
        <v>2.1800000000000002</v>
      </c>
      <c r="O12" s="20">
        <f>'voluntary ltd'!E14</f>
        <v>1.42</v>
      </c>
      <c r="P12" s="20">
        <f>'voluntary ltd'!F14</f>
        <v>1.63</v>
      </c>
    </row>
    <row r="13" spans="1:16" x14ac:dyDescent="0.3">
      <c r="A13" s="34">
        <v>9</v>
      </c>
      <c r="B13" s="32">
        <v>0.77</v>
      </c>
      <c r="C13" s="32">
        <v>0.9</v>
      </c>
      <c r="D13" s="32">
        <v>0.56999999999999995</v>
      </c>
      <c r="E13" s="32">
        <v>0.75</v>
      </c>
      <c r="F13" s="32"/>
      <c r="G13" s="32"/>
      <c r="H13" s="32">
        <v>10</v>
      </c>
      <c r="I13" s="20">
        <v>1.41</v>
      </c>
      <c r="J13" s="20">
        <v>1.72</v>
      </c>
      <c r="K13" s="20">
        <v>1.03</v>
      </c>
      <c r="L13" s="20">
        <v>1.55</v>
      </c>
      <c r="M13" s="20">
        <f>'voluntary ltd'!C15</f>
        <v>1.05</v>
      </c>
      <c r="N13" s="20">
        <f>'voluntary ltd'!D15</f>
        <v>1.2</v>
      </c>
      <c r="O13" s="20">
        <f>'voluntary ltd'!E15</f>
        <v>0.79</v>
      </c>
      <c r="P13" s="20">
        <f>'voluntary ltd'!F15</f>
        <v>0.89</v>
      </c>
    </row>
    <row r="14" spans="1:16" x14ac:dyDescent="0.3">
      <c r="A14" s="34">
        <v>10</v>
      </c>
      <c r="B14" s="32">
        <v>0.77</v>
      </c>
      <c r="C14" s="32">
        <v>0.9</v>
      </c>
      <c r="D14" s="32">
        <v>0.56999999999999995</v>
      </c>
      <c r="E14" s="32">
        <v>0.75</v>
      </c>
      <c r="F14" s="32"/>
      <c r="G14" s="32"/>
      <c r="H14" s="32">
        <v>11</v>
      </c>
      <c r="I14" s="20">
        <v>1.53</v>
      </c>
      <c r="J14" s="20">
        <v>1.86</v>
      </c>
      <c r="K14" s="20">
        <v>1.1200000000000001</v>
      </c>
      <c r="L14" s="20">
        <v>1.67</v>
      </c>
      <c r="M14" s="20">
        <v>0.78</v>
      </c>
      <c r="N14" s="20">
        <v>0.88</v>
      </c>
      <c r="O14" s="20">
        <v>0.57999999999999996</v>
      </c>
      <c r="P14" s="20">
        <v>0.68</v>
      </c>
    </row>
    <row r="15" spans="1:16" x14ac:dyDescent="0.3">
      <c r="A15" s="34">
        <v>11</v>
      </c>
      <c r="B15" s="32">
        <v>0.77</v>
      </c>
      <c r="C15" s="32">
        <v>0.9</v>
      </c>
      <c r="D15" s="32">
        <v>0.56999999999999995</v>
      </c>
      <c r="E15" s="32">
        <v>0.75</v>
      </c>
      <c r="F15" s="32"/>
      <c r="G15" s="32"/>
      <c r="H15" s="32"/>
      <c r="I15" s="35"/>
      <c r="J15" s="20"/>
      <c r="K15" s="20"/>
      <c r="L15" s="20"/>
      <c r="M15" s="20"/>
      <c r="N15" s="20"/>
      <c r="O15" s="20"/>
      <c r="P15" s="20"/>
    </row>
    <row r="16" spans="1:16" x14ac:dyDescent="0.3">
      <c r="A16" s="34">
        <v>12</v>
      </c>
      <c r="B16" s="32">
        <v>0.77</v>
      </c>
      <c r="C16" s="32">
        <v>0.9</v>
      </c>
      <c r="D16" s="32">
        <v>0.56999999999999995</v>
      </c>
      <c r="E16" s="32">
        <v>0.75</v>
      </c>
      <c r="F16" s="32"/>
      <c r="G16" s="32"/>
      <c r="H16" s="32"/>
      <c r="I16" s="35"/>
      <c r="J16" s="20"/>
      <c r="K16" s="20"/>
      <c r="L16" s="20"/>
      <c r="M16" s="20"/>
      <c r="N16" s="20"/>
      <c r="O16" s="20"/>
      <c r="P16" s="20"/>
    </row>
    <row r="17" spans="1:16" x14ac:dyDescent="0.3">
      <c r="A17" s="34">
        <v>13</v>
      </c>
      <c r="B17" s="32">
        <v>0.77</v>
      </c>
      <c r="C17" s="32">
        <v>0.9</v>
      </c>
      <c r="D17" s="32">
        <v>0.56999999999999995</v>
      </c>
      <c r="E17" s="32">
        <v>0.75</v>
      </c>
      <c r="F17" s="32"/>
      <c r="G17" s="32"/>
      <c r="H17" s="32"/>
      <c r="I17" s="35"/>
      <c r="J17" s="20"/>
      <c r="K17" s="20"/>
      <c r="L17" s="20"/>
      <c r="M17" s="20"/>
      <c r="N17" s="20"/>
      <c r="O17" s="20"/>
      <c r="P17" s="20"/>
    </row>
    <row r="18" spans="1:16" x14ac:dyDescent="0.3">
      <c r="A18" s="34">
        <v>14</v>
      </c>
      <c r="B18" s="32">
        <v>0.77</v>
      </c>
      <c r="C18" s="32">
        <v>0.9</v>
      </c>
      <c r="D18" s="32">
        <v>0.56999999999999995</v>
      </c>
      <c r="E18" s="32">
        <v>0.75</v>
      </c>
      <c r="F18" s="32"/>
      <c r="G18" s="32"/>
      <c r="H18" s="32"/>
      <c r="I18" s="35"/>
      <c r="J18" s="20"/>
      <c r="K18" s="20"/>
      <c r="L18" s="20"/>
      <c r="M18" s="20"/>
      <c r="N18" s="20"/>
      <c r="O18" s="20"/>
      <c r="P18" s="20"/>
    </row>
    <row r="19" spans="1:16" x14ac:dyDescent="0.3">
      <c r="A19" s="34">
        <v>15</v>
      </c>
      <c r="B19" s="32">
        <v>0.77</v>
      </c>
      <c r="C19" s="32">
        <v>0.9</v>
      </c>
      <c r="D19" s="32">
        <v>0.56999999999999995</v>
      </c>
      <c r="E19" s="32">
        <v>0.75</v>
      </c>
      <c r="F19" s="32"/>
      <c r="G19" s="32"/>
      <c r="H19" s="32"/>
      <c r="I19" s="35"/>
      <c r="J19" s="20"/>
      <c r="K19" s="20"/>
      <c r="L19" s="20"/>
      <c r="M19" s="20"/>
      <c r="N19" s="20"/>
      <c r="O19" s="20"/>
      <c r="P19" s="20"/>
    </row>
    <row r="20" spans="1:16" x14ac:dyDescent="0.3">
      <c r="A20" s="34">
        <v>16</v>
      </c>
      <c r="B20" s="32">
        <v>0.77</v>
      </c>
      <c r="C20" s="32">
        <v>0.9</v>
      </c>
      <c r="D20" s="32">
        <v>0.56999999999999995</v>
      </c>
      <c r="E20" s="32">
        <v>0.75</v>
      </c>
      <c r="F20" s="32"/>
      <c r="G20" s="32"/>
      <c r="H20" s="20"/>
      <c r="I20" s="33"/>
      <c r="J20" s="36"/>
      <c r="K20" s="20"/>
      <c r="L20" s="20"/>
      <c r="M20" s="20"/>
      <c r="N20" s="20"/>
      <c r="O20" s="20"/>
      <c r="P20" s="20"/>
    </row>
    <row r="21" spans="1:16" x14ac:dyDescent="0.3">
      <c r="A21" s="34">
        <v>17</v>
      </c>
      <c r="B21" s="32">
        <v>0.77</v>
      </c>
      <c r="C21" s="32">
        <v>0.9</v>
      </c>
      <c r="D21" s="32">
        <v>0.56999999999999995</v>
      </c>
      <c r="E21" s="32">
        <v>0.75</v>
      </c>
      <c r="F21" s="32"/>
      <c r="G21" s="32"/>
      <c r="H21" s="20"/>
      <c r="I21" s="33"/>
      <c r="J21" s="36"/>
      <c r="K21" s="20"/>
      <c r="L21" s="20"/>
      <c r="M21" s="20"/>
      <c r="N21" s="20"/>
      <c r="O21" s="20"/>
      <c r="P21" s="20"/>
    </row>
    <row r="22" spans="1:16" x14ac:dyDescent="0.3">
      <c r="A22" s="20">
        <v>18</v>
      </c>
      <c r="B22" s="32">
        <v>0.77</v>
      </c>
      <c r="C22" s="32">
        <v>0.9</v>
      </c>
      <c r="D22" s="32">
        <v>0.56999999999999995</v>
      </c>
      <c r="E22" s="32">
        <v>0.75</v>
      </c>
      <c r="F22" s="32"/>
      <c r="G22" s="32"/>
      <c r="H22" s="20"/>
      <c r="I22" s="33"/>
      <c r="J22" s="36"/>
      <c r="K22" s="20"/>
      <c r="L22" s="20"/>
      <c r="M22" s="20"/>
      <c r="N22" s="20"/>
      <c r="O22" s="20"/>
      <c r="P22" s="20"/>
    </row>
    <row r="23" spans="1:16" x14ac:dyDescent="0.3">
      <c r="A23" s="20">
        <v>19</v>
      </c>
      <c r="B23" s="32">
        <v>0.77</v>
      </c>
      <c r="C23" s="32">
        <v>0.9</v>
      </c>
      <c r="D23" s="32">
        <v>0.56999999999999995</v>
      </c>
      <c r="E23" s="32">
        <v>0.75</v>
      </c>
      <c r="F23" s="32"/>
      <c r="G23" s="32"/>
      <c r="H23" s="20"/>
      <c r="I23" s="33"/>
      <c r="J23" s="36"/>
      <c r="K23" s="20"/>
      <c r="L23" s="20"/>
      <c r="M23" s="20"/>
      <c r="N23" s="20"/>
      <c r="O23" s="20"/>
      <c r="P23" s="20"/>
    </row>
    <row r="24" spans="1:16" x14ac:dyDescent="0.3">
      <c r="A24" s="20">
        <v>20</v>
      </c>
      <c r="B24" s="32">
        <v>0.77</v>
      </c>
      <c r="C24" s="32">
        <v>0.9</v>
      </c>
      <c r="D24" s="32">
        <v>0.56999999999999995</v>
      </c>
      <c r="E24" s="32">
        <v>0.75</v>
      </c>
      <c r="F24" s="32"/>
      <c r="G24" s="32"/>
      <c r="H24" s="20"/>
      <c r="I24" s="33"/>
      <c r="J24" s="20"/>
      <c r="K24" s="20"/>
      <c r="L24" s="20"/>
      <c r="M24" s="20"/>
      <c r="N24" s="20"/>
      <c r="O24" s="20"/>
      <c r="P24" s="20"/>
    </row>
    <row r="25" spans="1:16" x14ac:dyDescent="0.3">
      <c r="A25" s="20">
        <v>21</v>
      </c>
      <c r="B25" s="32">
        <v>0.77</v>
      </c>
      <c r="C25" s="32">
        <v>0.9</v>
      </c>
      <c r="D25" s="32">
        <v>0.56999999999999995</v>
      </c>
      <c r="E25" s="32">
        <v>0.75</v>
      </c>
      <c r="F25" s="32"/>
      <c r="G25" s="32"/>
      <c r="H25" s="20"/>
      <c r="I25" s="33"/>
      <c r="J25" s="20"/>
      <c r="K25" s="20"/>
      <c r="L25" s="20"/>
      <c r="M25" s="20"/>
      <c r="N25" s="20"/>
      <c r="O25" s="20"/>
      <c r="P25" s="20"/>
    </row>
    <row r="26" spans="1:16" x14ac:dyDescent="0.3">
      <c r="A26" s="20">
        <v>22</v>
      </c>
      <c r="B26" s="32">
        <v>0.77</v>
      </c>
      <c r="C26" s="32">
        <v>0.9</v>
      </c>
      <c r="D26" s="32">
        <v>0.56999999999999995</v>
      </c>
      <c r="E26" s="32">
        <v>0.75</v>
      </c>
      <c r="F26" s="32"/>
      <c r="G26" s="32"/>
      <c r="H26" s="20"/>
      <c r="I26" s="33"/>
      <c r="J26" s="20"/>
      <c r="K26" s="20"/>
      <c r="L26" s="20"/>
      <c r="M26" s="20"/>
      <c r="N26" s="20"/>
      <c r="O26" s="20"/>
      <c r="P26" s="20"/>
    </row>
    <row r="27" spans="1:16" x14ac:dyDescent="0.3">
      <c r="A27" s="20">
        <v>23</v>
      </c>
      <c r="B27" s="32">
        <v>0.77</v>
      </c>
      <c r="C27" s="32">
        <v>0.9</v>
      </c>
      <c r="D27" s="32">
        <v>0.56999999999999995</v>
      </c>
      <c r="E27" s="32">
        <v>0.75</v>
      </c>
      <c r="F27" s="32"/>
      <c r="G27" s="32"/>
      <c r="H27" s="20"/>
      <c r="I27" s="33"/>
      <c r="J27" s="20"/>
      <c r="K27" s="20"/>
      <c r="L27" s="20"/>
      <c r="M27" s="20"/>
      <c r="N27" s="20"/>
      <c r="O27" s="20"/>
      <c r="P27" s="20"/>
    </row>
    <row r="28" spans="1:16" x14ac:dyDescent="0.3">
      <c r="A28" s="20">
        <v>24</v>
      </c>
      <c r="B28" s="32">
        <v>0.77</v>
      </c>
      <c r="C28" s="32">
        <v>0.9</v>
      </c>
      <c r="D28" s="32">
        <v>0.56999999999999995</v>
      </c>
      <c r="E28" s="32">
        <v>0.75</v>
      </c>
      <c r="F28" s="32"/>
      <c r="G28" s="32"/>
      <c r="H28" s="20"/>
      <c r="I28" s="33"/>
      <c r="J28" s="20"/>
      <c r="K28" s="20"/>
      <c r="L28" s="20"/>
      <c r="M28" s="20"/>
      <c r="N28" s="20"/>
      <c r="O28" s="20"/>
      <c r="P28" s="20"/>
    </row>
    <row r="29" spans="1:16" x14ac:dyDescent="0.3">
      <c r="A29" s="20">
        <v>25</v>
      </c>
      <c r="B29" s="32">
        <v>0.82</v>
      </c>
      <c r="C29" s="32">
        <v>0.95</v>
      </c>
      <c r="D29" s="32">
        <v>0.63</v>
      </c>
      <c r="E29" s="32">
        <v>0.84</v>
      </c>
      <c r="F29" s="32"/>
      <c r="G29" s="32"/>
      <c r="H29" s="20"/>
      <c r="I29" s="33"/>
      <c r="J29" s="20"/>
      <c r="K29" s="20"/>
      <c r="L29" s="20"/>
      <c r="M29" s="20"/>
      <c r="N29" s="20"/>
      <c r="O29" s="20"/>
      <c r="P29" s="20"/>
    </row>
    <row r="30" spans="1:16" x14ac:dyDescent="0.3">
      <c r="A30" s="20">
        <v>26</v>
      </c>
      <c r="B30" s="32">
        <v>0.82</v>
      </c>
      <c r="C30" s="32">
        <v>0.95</v>
      </c>
      <c r="D30" s="32">
        <v>0.63</v>
      </c>
      <c r="E30" s="32">
        <v>0.84</v>
      </c>
      <c r="F30" s="32"/>
      <c r="G30" s="32"/>
      <c r="H30" s="20"/>
      <c r="I30" s="33"/>
      <c r="J30" s="20"/>
      <c r="K30" s="20"/>
      <c r="L30" s="20"/>
      <c r="M30" s="20"/>
      <c r="N30" s="20"/>
      <c r="O30" s="20"/>
      <c r="P30" s="20"/>
    </row>
    <row r="31" spans="1:16" x14ac:dyDescent="0.3">
      <c r="A31" s="20">
        <v>27</v>
      </c>
      <c r="B31" s="32">
        <v>0.82</v>
      </c>
      <c r="C31" s="32">
        <v>0.95</v>
      </c>
      <c r="D31" s="32">
        <v>0.63</v>
      </c>
      <c r="E31" s="32">
        <v>0.84</v>
      </c>
      <c r="F31" s="32"/>
      <c r="G31" s="32"/>
      <c r="H31" s="20"/>
      <c r="I31" s="33"/>
      <c r="J31" s="20"/>
      <c r="K31" s="20"/>
      <c r="L31" s="20"/>
      <c r="M31" s="20"/>
      <c r="N31" s="20"/>
      <c r="O31" s="20"/>
      <c r="P31" s="20"/>
    </row>
    <row r="32" spans="1:16" x14ac:dyDescent="0.3">
      <c r="A32" s="20">
        <v>28</v>
      </c>
      <c r="B32" s="32">
        <v>0.82</v>
      </c>
      <c r="C32" s="32">
        <v>0.95</v>
      </c>
      <c r="D32" s="32">
        <v>0.63</v>
      </c>
      <c r="E32" s="32">
        <v>0.84</v>
      </c>
      <c r="F32" s="32"/>
      <c r="G32" s="32"/>
      <c r="H32" s="20"/>
      <c r="I32" s="33"/>
      <c r="J32" s="20"/>
      <c r="K32" s="20"/>
      <c r="L32" s="20"/>
      <c r="M32" s="20"/>
      <c r="N32" s="20"/>
      <c r="O32" s="20"/>
      <c r="P32" s="20"/>
    </row>
    <row r="33" spans="1:16" x14ac:dyDescent="0.3">
      <c r="A33" s="20">
        <v>29</v>
      </c>
      <c r="B33" s="32">
        <v>0.82</v>
      </c>
      <c r="C33" s="32">
        <v>0.95</v>
      </c>
      <c r="D33" s="32">
        <v>0.63</v>
      </c>
      <c r="E33" s="32">
        <v>0.84</v>
      </c>
      <c r="F33" s="32"/>
      <c r="G33" s="32"/>
      <c r="H33" s="20"/>
      <c r="I33" s="33"/>
      <c r="J33" s="20"/>
      <c r="K33" s="20"/>
      <c r="L33" s="20"/>
      <c r="M33" s="20"/>
      <c r="N33" s="20"/>
      <c r="O33" s="20"/>
      <c r="P33" s="20"/>
    </row>
    <row r="34" spans="1:16" x14ac:dyDescent="0.3">
      <c r="A34" s="20">
        <v>30</v>
      </c>
      <c r="B34" s="32">
        <v>0.82</v>
      </c>
      <c r="C34" s="32">
        <v>0.94</v>
      </c>
      <c r="D34" s="32">
        <v>0.61</v>
      </c>
      <c r="E34" s="32">
        <v>0.84</v>
      </c>
      <c r="F34" s="32"/>
      <c r="G34" s="32"/>
      <c r="H34" s="20"/>
      <c r="I34" s="33"/>
      <c r="J34" s="20"/>
      <c r="K34" s="20"/>
      <c r="L34" s="20"/>
      <c r="M34" s="20"/>
      <c r="N34" s="20"/>
      <c r="O34" s="20"/>
      <c r="P34" s="20"/>
    </row>
    <row r="35" spans="1:16" x14ac:dyDescent="0.3">
      <c r="A35" s="20">
        <v>31</v>
      </c>
      <c r="B35" s="32">
        <v>0.82</v>
      </c>
      <c r="C35" s="32">
        <v>0.94</v>
      </c>
      <c r="D35" s="32">
        <v>0.61</v>
      </c>
      <c r="E35" s="32">
        <v>0.84</v>
      </c>
      <c r="F35" s="32"/>
      <c r="G35" s="32"/>
      <c r="H35" s="20"/>
      <c r="I35" s="33"/>
      <c r="J35" s="20"/>
      <c r="K35" s="20"/>
      <c r="L35" s="20"/>
      <c r="M35" s="20"/>
      <c r="N35" s="20"/>
      <c r="O35" s="20"/>
      <c r="P35" s="20"/>
    </row>
    <row r="36" spans="1:16" x14ac:dyDescent="0.3">
      <c r="A36" s="20">
        <v>32</v>
      </c>
      <c r="B36" s="32">
        <v>0.82</v>
      </c>
      <c r="C36" s="32">
        <v>0.94</v>
      </c>
      <c r="D36" s="32">
        <v>0.61</v>
      </c>
      <c r="E36" s="32">
        <v>0.84</v>
      </c>
      <c r="F36" s="32"/>
      <c r="G36" s="32"/>
      <c r="H36" s="20"/>
      <c r="I36" s="33"/>
      <c r="J36" s="20"/>
      <c r="K36" s="20"/>
      <c r="L36" s="20"/>
      <c r="M36" s="20"/>
      <c r="N36" s="20"/>
      <c r="O36" s="20"/>
      <c r="P36" s="20"/>
    </row>
    <row r="37" spans="1:16" x14ac:dyDescent="0.3">
      <c r="A37" s="20">
        <v>33</v>
      </c>
      <c r="B37" s="32">
        <v>0.82</v>
      </c>
      <c r="C37" s="32">
        <v>0.94</v>
      </c>
      <c r="D37" s="32">
        <v>0.61</v>
      </c>
      <c r="E37" s="32">
        <v>0.84</v>
      </c>
      <c r="F37" s="32"/>
      <c r="G37" s="32"/>
      <c r="H37" s="20"/>
      <c r="I37" s="33"/>
      <c r="J37" s="20"/>
      <c r="K37" s="20"/>
      <c r="L37" s="20"/>
      <c r="M37" s="20"/>
      <c r="N37" s="20"/>
      <c r="O37" s="20"/>
      <c r="P37" s="20"/>
    </row>
    <row r="38" spans="1:16" x14ac:dyDescent="0.3">
      <c r="A38" s="20">
        <v>34</v>
      </c>
      <c r="B38" s="32">
        <v>0.82</v>
      </c>
      <c r="C38" s="32">
        <v>0.94</v>
      </c>
      <c r="D38" s="32">
        <v>0.61</v>
      </c>
      <c r="E38" s="32">
        <v>0.84</v>
      </c>
      <c r="F38" s="32"/>
      <c r="G38" s="32"/>
      <c r="H38" s="20"/>
      <c r="I38" s="33"/>
      <c r="J38" s="20"/>
      <c r="K38" s="20"/>
      <c r="L38" s="20"/>
      <c r="M38" s="20"/>
      <c r="N38" s="20"/>
      <c r="O38" s="20"/>
      <c r="P38" s="20"/>
    </row>
    <row r="39" spans="1:16" x14ac:dyDescent="0.3">
      <c r="A39" s="20">
        <v>35</v>
      </c>
      <c r="B39" s="32">
        <v>0.69</v>
      </c>
      <c r="C39" s="32">
        <v>0.81</v>
      </c>
      <c r="D39" s="32">
        <v>0.5</v>
      </c>
      <c r="E39" s="32">
        <v>0.72</v>
      </c>
      <c r="F39" s="32"/>
      <c r="G39" s="32"/>
      <c r="H39" s="20"/>
      <c r="I39" s="33"/>
      <c r="J39" s="20"/>
      <c r="K39" s="20"/>
      <c r="L39" s="20"/>
      <c r="M39" s="20"/>
      <c r="N39" s="20"/>
      <c r="O39" s="20"/>
      <c r="P39" s="20"/>
    </row>
    <row r="40" spans="1:16" x14ac:dyDescent="0.3">
      <c r="A40" s="20">
        <v>36</v>
      </c>
      <c r="B40" s="32">
        <v>0.69</v>
      </c>
      <c r="C40" s="32">
        <v>0.81</v>
      </c>
      <c r="D40" s="32">
        <v>0.5</v>
      </c>
      <c r="E40" s="32">
        <v>0.72</v>
      </c>
      <c r="F40" s="32"/>
      <c r="G40" s="32"/>
      <c r="H40" s="20"/>
      <c r="I40" s="33"/>
      <c r="J40" s="20"/>
      <c r="K40" s="20"/>
      <c r="L40" s="20"/>
      <c r="M40" s="20"/>
      <c r="N40" s="20"/>
      <c r="O40" s="20"/>
      <c r="P40" s="20"/>
    </row>
    <row r="41" spans="1:16" x14ac:dyDescent="0.3">
      <c r="A41" s="20">
        <v>37</v>
      </c>
      <c r="B41" s="32">
        <v>0.69</v>
      </c>
      <c r="C41" s="32">
        <v>0.81</v>
      </c>
      <c r="D41" s="32">
        <v>0.5</v>
      </c>
      <c r="E41" s="32">
        <v>0.72</v>
      </c>
      <c r="F41" s="32"/>
      <c r="G41" s="32"/>
      <c r="H41" s="20"/>
      <c r="I41" s="33"/>
      <c r="J41" s="20"/>
      <c r="K41" s="20"/>
      <c r="L41" s="20"/>
      <c r="M41" s="20"/>
      <c r="N41" s="20"/>
      <c r="O41" s="20"/>
      <c r="P41" s="20"/>
    </row>
    <row r="42" spans="1:16" x14ac:dyDescent="0.3">
      <c r="A42" s="20">
        <v>38</v>
      </c>
      <c r="B42" s="32">
        <v>0.69</v>
      </c>
      <c r="C42" s="32">
        <v>0.81</v>
      </c>
      <c r="D42" s="32">
        <v>0.5</v>
      </c>
      <c r="E42" s="32">
        <v>0.72</v>
      </c>
      <c r="F42" s="32"/>
      <c r="G42" s="32"/>
      <c r="H42" s="20"/>
      <c r="I42" s="33"/>
      <c r="J42" s="20"/>
      <c r="K42" s="20"/>
      <c r="L42" s="20"/>
      <c r="M42" s="20"/>
      <c r="N42" s="20"/>
      <c r="O42" s="20"/>
      <c r="P42" s="20"/>
    </row>
    <row r="43" spans="1:16" x14ac:dyDescent="0.3">
      <c r="A43" s="20">
        <v>39</v>
      </c>
      <c r="B43" s="32">
        <v>0.69</v>
      </c>
      <c r="C43" s="32">
        <v>0.81</v>
      </c>
      <c r="D43" s="32">
        <v>0.5</v>
      </c>
      <c r="E43" s="32">
        <v>0.72</v>
      </c>
      <c r="F43" s="32"/>
      <c r="G43" s="32"/>
      <c r="H43" s="20"/>
      <c r="I43" s="33"/>
      <c r="J43" s="20"/>
      <c r="K43" s="20"/>
      <c r="L43" s="20"/>
      <c r="M43" s="20"/>
      <c r="N43" s="20"/>
      <c r="O43" s="20"/>
      <c r="P43" s="20"/>
    </row>
    <row r="44" spans="1:16" x14ac:dyDescent="0.3">
      <c r="A44" s="20">
        <v>40</v>
      </c>
      <c r="B44" s="32">
        <v>0.65</v>
      </c>
      <c r="C44" s="32">
        <v>0.79</v>
      </c>
      <c r="D44" s="32">
        <v>0.48</v>
      </c>
      <c r="E44" s="32">
        <v>0.71</v>
      </c>
      <c r="F44" s="32"/>
      <c r="G44" s="32"/>
      <c r="H44" s="20"/>
      <c r="I44" s="33"/>
      <c r="J44" s="20"/>
      <c r="K44" s="20"/>
      <c r="L44" s="20"/>
      <c r="M44" s="20"/>
      <c r="N44" s="20"/>
      <c r="O44" s="20"/>
      <c r="P44" s="20"/>
    </row>
    <row r="45" spans="1:16" x14ac:dyDescent="0.3">
      <c r="A45" s="20">
        <v>41</v>
      </c>
      <c r="B45" s="32">
        <v>0.65</v>
      </c>
      <c r="C45" s="32">
        <v>0.79</v>
      </c>
      <c r="D45" s="32">
        <v>0.48</v>
      </c>
      <c r="E45" s="32">
        <v>0.71</v>
      </c>
      <c r="F45" s="32"/>
      <c r="G45" s="32"/>
      <c r="H45" s="20"/>
      <c r="I45" s="33"/>
      <c r="J45" s="20"/>
      <c r="K45" s="20"/>
      <c r="L45" s="20"/>
      <c r="M45" s="20"/>
      <c r="N45" s="20"/>
      <c r="O45" s="20"/>
      <c r="P45" s="20"/>
    </row>
    <row r="46" spans="1:16" x14ac:dyDescent="0.3">
      <c r="A46" s="20">
        <v>42</v>
      </c>
      <c r="B46" s="32">
        <v>0.65</v>
      </c>
      <c r="C46" s="32">
        <v>0.79</v>
      </c>
      <c r="D46" s="32">
        <v>0.48</v>
      </c>
      <c r="E46" s="32">
        <v>0.71</v>
      </c>
      <c r="F46" s="32"/>
      <c r="G46" s="32"/>
      <c r="H46" s="20"/>
      <c r="I46" s="33"/>
      <c r="J46" s="20"/>
      <c r="K46" s="20"/>
      <c r="L46" s="20"/>
      <c r="M46" s="20"/>
      <c r="N46" s="20"/>
      <c r="O46" s="20"/>
      <c r="P46" s="20"/>
    </row>
    <row r="47" spans="1:16" x14ac:dyDescent="0.3">
      <c r="A47" s="20">
        <v>43</v>
      </c>
      <c r="B47" s="32">
        <v>0.65</v>
      </c>
      <c r="C47" s="32">
        <v>0.79</v>
      </c>
      <c r="D47" s="32">
        <v>0.48</v>
      </c>
      <c r="E47" s="32">
        <v>0.71</v>
      </c>
      <c r="F47" s="32"/>
      <c r="G47" s="32"/>
      <c r="H47" s="20"/>
      <c r="I47" s="33"/>
      <c r="J47" s="20"/>
      <c r="K47" s="20"/>
      <c r="L47" s="20"/>
      <c r="M47" s="20"/>
      <c r="N47" s="20"/>
      <c r="O47" s="20"/>
      <c r="P47" s="20"/>
    </row>
    <row r="48" spans="1:16" x14ac:dyDescent="0.3">
      <c r="A48" s="20">
        <v>44</v>
      </c>
      <c r="B48" s="32">
        <v>0.65</v>
      </c>
      <c r="C48" s="32">
        <v>0.79</v>
      </c>
      <c r="D48" s="32">
        <v>0.48</v>
      </c>
      <c r="E48" s="32">
        <v>0.71</v>
      </c>
      <c r="F48" s="32"/>
      <c r="G48" s="32"/>
      <c r="H48" s="20"/>
      <c r="I48" s="33"/>
      <c r="J48" s="20"/>
      <c r="K48" s="20"/>
      <c r="L48" s="20"/>
      <c r="M48" s="20"/>
      <c r="N48" s="20"/>
      <c r="O48" s="20"/>
      <c r="P48" s="20"/>
    </row>
    <row r="49" spans="1:16" x14ac:dyDescent="0.3">
      <c r="A49" s="20">
        <v>45</v>
      </c>
      <c r="B49" s="32">
        <v>0.72</v>
      </c>
      <c r="C49" s="32">
        <v>0.88</v>
      </c>
      <c r="D49" s="32">
        <v>0.53</v>
      </c>
      <c r="E49" s="32">
        <v>0.78</v>
      </c>
      <c r="F49" s="32"/>
      <c r="G49" s="32"/>
      <c r="H49" s="20"/>
      <c r="I49" s="33"/>
      <c r="J49" s="20"/>
      <c r="K49" s="20"/>
      <c r="L49" s="20"/>
      <c r="M49" s="20"/>
      <c r="N49" s="20"/>
      <c r="O49" s="20"/>
      <c r="P49" s="20"/>
    </row>
    <row r="50" spans="1:16" x14ac:dyDescent="0.3">
      <c r="A50" s="20">
        <v>46</v>
      </c>
      <c r="B50" s="32">
        <v>0.72</v>
      </c>
      <c r="C50" s="32">
        <v>0.88</v>
      </c>
      <c r="D50" s="32">
        <v>0.53</v>
      </c>
      <c r="E50" s="32">
        <v>0.78</v>
      </c>
      <c r="F50" s="32"/>
      <c r="G50" s="32"/>
      <c r="H50" s="20"/>
      <c r="I50" s="33"/>
      <c r="J50" s="20"/>
      <c r="K50" s="20"/>
      <c r="L50" s="20"/>
      <c r="M50" s="20"/>
      <c r="N50" s="20"/>
      <c r="O50" s="20"/>
      <c r="P50" s="20"/>
    </row>
    <row r="51" spans="1:16" x14ac:dyDescent="0.3">
      <c r="A51" s="20">
        <v>47</v>
      </c>
      <c r="B51" s="32">
        <v>0.72</v>
      </c>
      <c r="C51" s="32">
        <v>0.88</v>
      </c>
      <c r="D51" s="32">
        <v>0.53</v>
      </c>
      <c r="E51" s="32">
        <v>0.78</v>
      </c>
      <c r="F51" s="32"/>
      <c r="G51" s="32"/>
      <c r="H51" s="20"/>
      <c r="I51" s="33"/>
      <c r="J51" s="20"/>
      <c r="K51" s="20"/>
      <c r="L51" s="20"/>
      <c r="M51" s="20"/>
      <c r="N51" s="20"/>
      <c r="O51" s="20"/>
      <c r="P51" s="20"/>
    </row>
    <row r="52" spans="1:16" x14ac:dyDescent="0.3">
      <c r="A52" s="20">
        <v>48</v>
      </c>
      <c r="B52" s="32">
        <v>0.72</v>
      </c>
      <c r="C52" s="32">
        <v>0.88</v>
      </c>
      <c r="D52" s="32">
        <v>0.53</v>
      </c>
      <c r="E52" s="32">
        <v>0.78</v>
      </c>
      <c r="F52" s="32"/>
      <c r="G52" s="32"/>
      <c r="H52" s="20"/>
      <c r="I52" s="33"/>
      <c r="J52" s="20"/>
      <c r="K52" s="20"/>
      <c r="L52" s="20"/>
      <c r="M52" s="20"/>
      <c r="N52" s="20"/>
      <c r="O52" s="20"/>
      <c r="P52" s="20"/>
    </row>
    <row r="53" spans="1:16" x14ac:dyDescent="0.3">
      <c r="A53" s="20">
        <v>49</v>
      </c>
      <c r="B53" s="32">
        <v>0.72</v>
      </c>
      <c r="C53" s="32">
        <v>0.88</v>
      </c>
      <c r="D53" s="32">
        <v>0.53</v>
      </c>
      <c r="E53" s="32">
        <v>0.78</v>
      </c>
      <c r="F53" s="32"/>
      <c r="G53" s="32"/>
      <c r="H53" s="20"/>
      <c r="I53" s="33"/>
      <c r="J53" s="20"/>
      <c r="K53" s="20"/>
      <c r="L53" s="20"/>
      <c r="M53" s="20"/>
      <c r="N53" s="20"/>
      <c r="O53" s="20"/>
      <c r="P53" s="20"/>
    </row>
    <row r="54" spans="1:16" x14ac:dyDescent="0.3">
      <c r="A54" s="20">
        <v>50</v>
      </c>
      <c r="B54" s="32">
        <v>0.87</v>
      </c>
      <c r="C54" s="32">
        <v>1.05</v>
      </c>
      <c r="D54" s="32">
        <v>0.63</v>
      </c>
      <c r="E54" s="32">
        <v>0.94</v>
      </c>
      <c r="F54" s="32"/>
      <c r="G54" s="32"/>
      <c r="H54" s="20"/>
      <c r="I54" s="33"/>
      <c r="J54" s="20"/>
      <c r="K54" s="20"/>
      <c r="L54" s="20"/>
      <c r="M54" s="20"/>
      <c r="N54" s="20"/>
      <c r="O54" s="20"/>
      <c r="P54" s="20"/>
    </row>
    <row r="55" spans="1:16" x14ac:dyDescent="0.3">
      <c r="A55" s="20">
        <v>51</v>
      </c>
      <c r="B55" s="32">
        <v>0.87</v>
      </c>
      <c r="C55" s="32">
        <v>1.05</v>
      </c>
      <c r="D55" s="32">
        <v>0.63</v>
      </c>
      <c r="E55" s="32">
        <v>0.94</v>
      </c>
      <c r="F55" s="32"/>
      <c r="G55" s="32"/>
      <c r="H55" s="20"/>
      <c r="I55" s="33"/>
      <c r="J55" s="20"/>
      <c r="K55" s="20"/>
      <c r="L55" s="20"/>
      <c r="M55" s="20"/>
      <c r="N55" s="20"/>
      <c r="O55" s="20"/>
      <c r="P55" s="20"/>
    </row>
    <row r="56" spans="1:16" x14ac:dyDescent="0.3">
      <c r="A56" s="20">
        <v>52</v>
      </c>
      <c r="B56" s="32">
        <v>0.87</v>
      </c>
      <c r="C56" s="32">
        <v>1.05</v>
      </c>
      <c r="D56" s="32">
        <v>0.63</v>
      </c>
      <c r="E56" s="32">
        <v>0.94</v>
      </c>
      <c r="F56" s="32"/>
      <c r="G56" s="32"/>
      <c r="H56" s="20"/>
      <c r="I56" s="33"/>
      <c r="J56" s="20"/>
      <c r="K56" s="20"/>
      <c r="L56" s="20"/>
      <c r="M56" s="20"/>
      <c r="N56" s="20"/>
      <c r="O56" s="20"/>
      <c r="P56" s="20"/>
    </row>
    <row r="57" spans="1:16" x14ac:dyDescent="0.3">
      <c r="A57" s="20">
        <v>53</v>
      </c>
      <c r="B57" s="32">
        <v>0.87</v>
      </c>
      <c r="C57" s="32">
        <v>1.05</v>
      </c>
      <c r="D57" s="32">
        <v>0.63</v>
      </c>
      <c r="E57" s="32">
        <v>0.94</v>
      </c>
      <c r="F57" s="32"/>
      <c r="G57" s="32"/>
      <c r="H57" s="20"/>
      <c r="I57" s="33"/>
      <c r="J57" s="20"/>
      <c r="K57" s="20"/>
      <c r="L57" s="20"/>
      <c r="M57" s="20"/>
      <c r="N57" s="20"/>
      <c r="O57" s="20"/>
      <c r="P57" s="20"/>
    </row>
    <row r="58" spans="1:16" x14ac:dyDescent="0.3">
      <c r="A58" s="20">
        <v>54</v>
      </c>
      <c r="B58" s="32">
        <v>0.87</v>
      </c>
      <c r="C58" s="32">
        <v>1.05</v>
      </c>
      <c r="D58" s="32">
        <v>0.63</v>
      </c>
      <c r="E58" s="32">
        <v>0.94</v>
      </c>
      <c r="F58" s="32"/>
      <c r="G58" s="32"/>
      <c r="H58" s="20"/>
      <c r="I58" s="33"/>
      <c r="J58" s="20"/>
      <c r="K58" s="20"/>
      <c r="L58" s="20"/>
      <c r="M58" s="20"/>
      <c r="N58" s="20"/>
      <c r="O58" s="20"/>
      <c r="P58" s="20"/>
    </row>
    <row r="59" spans="1:16" x14ac:dyDescent="0.3">
      <c r="A59" s="20">
        <v>55</v>
      </c>
      <c r="B59" s="32">
        <v>1.1499999999999999</v>
      </c>
      <c r="C59" s="32">
        <v>1.4</v>
      </c>
      <c r="D59" s="32">
        <v>0.84</v>
      </c>
      <c r="E59" s="32">
        <v>1.25</v>
      </c>
      <c r="F59" s="32"/>
      <c r="G59" s="32"/>
      <c r="H59" s="20"/>
      <c r="I59" s="33"/>
      <c r="J59" s="20"/>
      <c r="K59" s="20"/>
      <c r="L59" s="20"/>
      <c r="M59" s="20"/>
      <c r="N59" s="20"/>
      <c r="O59" s="20"/>
      <c r="P59" s="20"/>
    </row>
    <row r="60" spans="1:16" x14ac:dyDescent="0.3">
      <c r="A60" s="20">
        <v>56</v>
      </c>
      <c r="B60" s="32">
        <v>1.1499999999999999</v>
      </c>
      <c r="C60" s="32">
        <v>1.4</v>
      </c>
      <c r="D60" s="32">
        <v>0.84</v>
      </c>
      <c r="E60" s="32">
        <v>1.25</v>
      </c>
      <c r="F60" s="32"/>
      <c r="G60" s="32"/>
      <c r="H60" s="20"/>
      <c r="I60" s="33"/>
      <c r="J60" s="20"/>
      <c r="K60" s="20"/>
      <c r="L60" s="20"/>
      <c r="M60" s="20"/>
      <c r="N60" s="20"/>
      <c r="O60" s="20"/>
      <c r="P60" s="20"/>
    </row>
    <row r="61" spans="1:16" x14ac:dyDescent="0.3">
      <c r="A61" s="20">
        <v>57</v>
      </c>
      <c r="B61" s="32">
        <v>1.1499999999999999</v>
      </c>
      <c r="C61" s="32">
        <v>1.4</v>
      </c>
      <c r="D61" s="32">
        <v>0.84</v>
      </c>
      <c r="E61" s="32">
        <v>1.25</v>
      </c>
      <c r="F61" s="32"/>
      <c r="G61" s="32"/>
      <c r="H61" s="20"/>
      <c r="I61" s="33"/>
      <c r="J61" s="20"/>
      <c r="K61" s="20"/>
      <c r="L61" s="20"/>
      <c r="M61" s="20"/>
      <c r="N61" s="20"/>
      <c r="O61" s="20"/>
      <c r="P61" s="20"/>
    </row>
    <row r="62" spans="1:16" x14ac:dyDescent="0.3">
      <c r="A62" s="20">
        <v>58</v>
      </c>
      <c r="B62" s="32">
        <v>1.1499999999999999</v>
      </c>
      <c r="C62" s="32">
        <v>1.4</v>
      </c>
      <c r="D62" s="32">
        <v>0.84</v>
      </c>
      <c r="E62" s="32">
        <v>1.25</v>
      </c>
      <c r="F62" s="32"/>
      <c r="G62" s="32"/>
      <c r="H62" s="20"/>
      <c r="I62" s="33"/>
      <c r="J62" s="20"/>
      <c r="K62" s="20"/>
      <c r="L62" s="20"/>
      <c r="M62" s="20"/>
      <c r="N62" s="20"/>
      <c r="O62" s="20"/>
      <c r="P62" s="20"/>
    </row>
    <row r="63" spans="1:16" x14ac:dyDescent="0.3">
      <c r="A63" s="20">
        <v>59</v>
      </c>
      <c r="B63" s="32">
        <v>1.1499999999999999</v>
      </c>
      <c r="C63" s="32">
        <v>1.4</v>
      </c>
      <c r="D63" s="32">
        <v>0.84</v>
      </c>
      <c r="E63" s="32">
        <v>1.25</v>
      </c>
      <c r="F63" s="32"/>
      <c r="G63" s="32"/>
      <c r="H63" s="20"/>
      <c r="I63" s="33"/>
      <c r="J63" s="20"/>
      <c r="K63" s="20"/>
      <c r="L63" s="20"/>
      <c r="M63" s="20"/>
      <c r="N63" s="20"/>
      <c r="O63" s="20"/>
      <c r="P63" s="20"/>
    </row>
    <row r="64" spans="1:16" x14ac:dyDescent="0.3">
      <c r="A64" s="20">
        <v>60</v>
      </c>
      <c r="B64" s="32">
        <v>1.32</v>
      </c>
      <c r="C64" s="32">
        <v>1.61</v>
      </c>
      <c r="D64" s="32">
        <v>0.96</v>
      </c>
      <c r="E64" s="32">
        <v>1.45</v>
      </c>
      <c r="F64" s="32"/>
      <c r="G64" s="32"/>
      <c r="H64" s="20"/>
      <c r="I64" s="33"/>
      <c r="J64" s="20"/>
      <c r="K64" s="20"/>
      <c r="L64" s="20"/>
      <c r="M64" s="20"/>
      <c r="N64" s="20"/>
      <c r="O64" s="20"/>
      <c r="P64" s="20"/>
    </row>
    <row r="65" spans="1:16" x14ac:dyDescent="0.3">
      <c r="A65" s="20">
        <v>61</v>
      </c>
      <c r="B65" s="32">
        <v>1.32</v>
      </c>
      <c r="C65" s="32">
        <v>1.61</v>
      </c>
      <c r="D65" s="32">
        <v>0.96</v>
      </c>
      <c r="E65" s="32">
        <v>1.45</v>
      </c>
      <c r="F65" s="32"/>
      <c r="G65" s="32"/>
      <c r="H65" s="20"/>
      <c r="I65" s="33"/>
      <c r="J65" s="20"/>
      <c r="K65" s="20"/>
      <c r="L65" s="20"/>
      <c r="M65" s="20"/>
      <c r="N65" s="20"/>
      <c r="O65" s="20"/>
      <c r="P65" s="20"/>
    </row>
    <row r="66" spans="1:16" x14ac:dyDescent="0.3">
      <c r="A66" s="20">
        <v>62</v>
      </c>
      <c r="B66" s="32">
        <v>1.32</v>
      </c>
      <c r="C66" s="32">
        <v>1.61</v>
      </c>
      <c r="D66" s="32">
        <v>0.96</v>
      </c>
      <c r="E66" s="32">
        <v>1.45</v>
      </c>
      <c r="F66" s="32"/>
      <c r="G66" s="32"/>
      <c r="H66" s="20"/>
      <c r="I66" s="33"/>
      <c r="J66" s="20"/>
      <c r="K66" s="20"/>
      <c r="L66" s="20"/>
      <c r="M66" s="20"/>
      <c r="N66" s="20"/>
      <c r="O66" s="20"/>
      <c r="P66" s="20"/>
    </row>
    <row r="67" spans="1:16" x14ac:dyDescent="0.3">
      <c r="A67" s="20">
        <v>63</v>
      </c>
      <c r="B67" s="32">
        <v>1.32</v>
      </c>
      <c r="C67" s="32">
        <v>1.61</v>
      </c>
      <c r="D67" s="32">
        <v>0.96</v>
      </c>
      <c r="E67" s="32">
        <v>1.45</v>
      </c>
      <c r="F67" s="32"/>
      <c r="G67" s="32"/>
      <c r="H67" s="20"/>
      <c r="I67" s="33"/>
      <c r="J67" s="20"/>
      <c r="K67" s="20"/>
      <c r="L67" s="20"/>
      <c r="M67" s="20"/>
      <c r="N67" s="20"/>
      <c r="O67" s="20"/>
      <c r="P67" s="20"/>
    </row>
    <row r="68" spans="1:16" x14ac:dyDescent="0.3">
      <c r="A68" s="20">
        <v>64</v>
      </c>
      <c r="B68" s="32">
        <v>1.32</v>
      </c>
      <c r="C68" s="32">
        <v>1.61</v>
      </c>
      <c r="D68" s="32">
        <v>0.96</v>
      </c>
      <c r="E68" s="32">
        <v>1.45</v>
      </c>
      <c r="F68" s="32"/>
      <c r="G68" s="32"/>
      <c r="H68" s="20"/>
      <c r="I68" s="33"/>
      <c r="J68" s="20"/>
      <c r="K68" s="20"/>
      <c r="L68" s="20"/>
      <c r="M68" s="20"/>
      <c r="N68" s="20"/>
      <c r="O68" s="20"/>
      <c r="P68" s="20"/>
    </row>
    <row r="69" spans="1:16" x14ac:dyDescent="0.3">
      <c r="A69" s="20">
        <v>65</v>
      </c>
      <c r="B69" s="32">
        <v>1.41</v>
      </c>
      <c r="C69" s="32">
        <v>1.72</v>
      </c>
      <c r="D69" s="32">
        <v>1.03</v>
      </c>
      <c r="E69" s="32">
        <v>1.55</v>
      </c>
      <c r="F69" s="32"/>
      <c r="G69" s="32"/>
      <c r="H69" s="20"/>
      <c r="I69" s="33"/>
      <c r="J69" s="20"/>
      <c r="K69" s="20"/>
      <c r="L69" s="20"/>
      <c r="M69" s="20"/>
      <c r="N69" s="20"/>
      <c r="O69" s="20"/>
      <c r="P69" s="20"/>
    </row>
    <row r="70" spans="1:16" x14ac:dyDescent="0.3">
      <c r="A70" s="20">
        <v>66</v>
      </c>
      <c r="B70" s="32">
        <v>1.41</v>
      </c>
      <c r="C70" s="32">
        <v>1.72</v>
      </c>
      <c r="D70" s="32">
        <v>1.03</v>
      </c>
      <c r="E70" s="32">
        <v>1.55</v>
      </c>
      <c r="F70" s="32"/>
      <c r="G70" s="32"/>
      <c r="H70" s="20"/>
      <c r="I70" s="33"/>
      <c r="J70" s="20"/>
      <c r="K70" s="20"/>
      <c r="L70" s="20"/>
      <c r="M70" s="20"/>
      <c r="N70" s="20"/>
      <c r="O70" s="20"/>
      <c r="P70" s="20"/>
    </row>
    <row r="71" spans="1:16" x14ac:dyDescent="0.3">
      <c r="A71" s="20">
        <v>67</v>
      </c>
      <c r="B71" s="32">
        <v>1.41</v>
      </c>
      <c r="C71" s="32">
        <v>1.72</v>
      </c>
      <c r="D71" s="32">
        <v>1.03</v>
      </c>
      <c r="E71" s="32">
        <v>1.55</v>
      </c>
      <c r="F71" s="32"/>
      <c r="G71" s="32"/>
      <c r="H71" s="20"/>
      <c r="I71" s="33"/>
      <c r="J71" s="20"/>
      <c r="K71" s="20"/>
      <c r="L71" s="20"/>
      <c r="M71" s="20"/>
      <c r="N71" s="20"/>
      <c r="O71" s="20"/>
      <c r="P71" s="20"/>
    </row>
    <row r="72" spans="1:16" x14ac:dyDescent="0.3">
      <c r="A72" s="20">
        <v>68</v>
      </c>
      <c r="B72" s="32">
        <v>1.41</v>
      </c>
      <c r="C72" s="32">
        <v>1.72</v>
      </c>
      <c r="D72" s="32">
        <v>1.03</v>
      </c>
      <c r="E72" s="32">
        <v>1.55</v>
      </c>
      <c r="F72" s="32"/>
      <c r="G72" s="32"/>
      <c r="H72" s="20"/>
      <c r="I72" s="33"/>
      <c r="J72" s="20"/>
      <c r="K72" s="20"/>
      <c r="L72" s="20"/>
      <c r="M72" s="20"/>
      <c r="N72" s="20"/>
      <c r="O72" s="20"/>
      <c r="P72" s="20"/>
    </row>
    <row r="73" spans="1:16" x14ac:dyDescent="0.3">
      <c r="A73" s="20">
        <v>69</v>
      </c>
      <c r="B73" s="32">
        <v>1.41</v>
      </c>
      <c r="C73" s="32">
        <v>1.72</v>
      </c>
      <c r="D73" s="32">
        <v>1.03</v>
      </c>
      <c r="E73" s="32">
        <v>1.55</v>
      </c>
      <c r="F73" s="32"/>
      <c r="G73" s="32"/>
      <c r="H73" s="20"/>
      <c r="I73" s="33"/>
      <c r="J73" s="20"/>
      <c r="K73" s="20"/>
      <c r="L73" s="20"/>
      <c r="M73" s="20"/>
      <c r="N73" s="20"/>
      <c r="O73" s="20"/>
      <c r="P73" s="20"/>
    </row>
    <row r="74" spans="1:16" x14ac:dyDescent="0.3">
      <c r="A74" s="20">
        <v>70</v>
      </c>
      <c r="B74" s="32">
        <v>1.53</v>
      </c>
      <c r="C74" s="32">
        <v>1.86</v>
      </c>
      <c r="D74" s="32">
        <v>1.1200000000000001</v>
      </c>
      <c r="E74" s="32">
        <v>1.67</v>
      </c>
      <c r="F74" s="32"/>
      <c r="G74" s="32"/>
      <c r="H74" s="20"/>
      <c r="I74" s="33"/>
      <c r="J74" s="20"/>
      <c r="K74" s="20"/>
      <c r="L74" s="20"/>
      <c r="M74" s="20"/>
      <c r="N74" s="20"/>
      <c r="O74" s="20"/>
      <c r="P74" s="20"/>
    </row>
    <row r="75" spans="1:16" x14ac:dyDescent="0.3">
      <c r="A75" s="20">
        <v>71</v>
      </c>
      <c r="B75" s="32">
        <v>1.53</v>
      </c>
      <c r="C75" s="32">
        <v>1.86</v>
      </c>
      <c r="D75" s="32">
        <v>1.1200000000000001</v>
      </c>
      <c r="E75" s="32">
        <v>1.67</v>
      </c>
      <c r="F75" s="32"/>
      <c r="G75" s="32"/>
      <c r="H75" s="20"/>
      <c r="I75" s="33"/>
      <c r="J75" s="20"/>
      <c r="K75" s="20"/>
      <c r="L75" s="20"/>
      <c r="M75" s="20"/>
      <c r="N75" s="20"/>
      <c r="O75" s="20"/>
      <c r="P75" s="20"/>
    </row>
    <row r="76" spans="1:16" x14ac:dyDescent="0.3">
      <c r="A76" s="20">
        <v>72</v>
      </c>
      <c r="B76" s="32">
        <v>1.53</v>
      </c>
      <c r="C76" s="32">
        <v>1.86</v>
      </c>
      <c r="D76" s="32">
        <v>1.1200000000000001</v>
      </c>
      <c r="E76" s="32">
        <v>1.67</v>
      </c>
      <c r="F76" s="32"/>
      <c r="G76" s="32"/>
      <c r="H76" s="20"/>
      <c r="I76" s="33"/>
      <c r="J76" s="20"/>
      <c r="K76" s="20"/>
      <c r="L76" s="20"/>
      <c r="M76" s="20"/>
      <c r="N76" s="20"/>
      <c r="O76" s="20"/>
      <c r="P76" s="20"/>
    </row>
    <row r="77" spans="1:16" x14ac:dyDescent="0.3">
      <c r="A77" s="20">
        <v>73</v>
      </c>
      <c r="B77" s="32">
        <v>1.53</v>
      </c>
      <c r="C77" s="32">
        <v>1.86</v>
      </c>
      <c r="D77" s="32">
        <v>1.1200000000000001</v>
      </c>
      <c r="E77" s="32">
        <v>1.67</v>
      </c>
      <c r="F77" s="32"/>
      <c r="G77" s="32"/>
      <c r="H77" s="20"/>
      <c r="I77" s="33"/>
      <c r="J77" s="20"/>
      <c r="K77" s="20"/>
      <c r="L77" s="20"/>
      <c r="M77" s="20"/>
      <c r="N77" s="20"/>
      <c r="O77" s="20"/>
      <c r="P77" s="20"/>
    </row>
    <row r="78" spans="1:16" x14ac:dyDescent="0.3">
      <c r="A78" s="20">
        <v>74</v>
      </c>
      <c r="B78" s="32">
        <v>1.53</v>
      </c>
      <c r="C78" s="32">
        <v>1.86</v>
      </c>
      <c r="D78" s="32">
        <v>1.1200000000000001</v>
      </c>
      <c r="E78" s="32">
        <v>1.67</v>
      </c>
      <c r="F78" s="32"/>
      <c r="G78" s="32"/>
      <c r="H78" s="20"/>
      <c r="I78" s="33"/>
      <c r="J78" s="20"/>
      <c r="K78" s="20"/>
      <c r="L78" s="20"/>
      <c r="M78" s="20"/>
      <c r="N78" s="20"/>
      <c r="O78" s="20"/>
      <c r="P78" s="20"/>
    </row>
    <row r="79" spans="1:16" x14ac:dyDescent="0.3">
      <c r="A79" s="20">
        <v>75</v>
      </c>
      <c r="B79" s="32">
        <v>1.53</v>
      </c>
      <c r="C79" s="32">
        <v>1.86</v>
      </c>
      <c r="D79" s="32">
        <v>1.1200000000000001</v>
      </c>
      <c r="E79" s="32">
        <v>1.67</v>
      </c>
      <c r="F79" s="32"/>
      <c r="G79" s="32"/>
      <c r="H79" s="20"/>
      <c r="I79" s="33"/>
      <c r="J79" s="20"/>
      <c r="K79" s="20"/>
      <c r="L79" s="20"/>
      <c r="M79" s="20"/>
      <c r="N79" s="20"/>
      <c r="O79" s="20"/>
      <c r="P79" s="20"/>
    </row>
    <row r="80" spans="1:16" x14ac:dyDescent="0.3">
      <c r="A80" s="20">
        <v>76</v>
      </c>
      <c r="B80" s="32">
        <v>1.53</v>
      </c>
      <c r="C80" s="32">
        <v>1.86</v>
      </c>
      <c r="D80" s="32">
        <v>1.1200000000000001</v>
      </c>
      <c r="E80" s="32">
        <v>1.67</v>
      </c>
      <c r="F80" s="32"/>
      <c r="G80" s="32"/>
      <c r="H80" s="20"/>
      <c r="I80" s="33"/>
      <c r="J80" s="20"/>
      <c r="K80" s="20"/>
      <c r="L80" s="20"/>
      <c r="M80" s="20"/>
      <c r="N80" s="20"/>
      <c r="O80" s="20"/>
      <c r="P80" s="20"/>
    </row>
    <row r="81" spans="1:16" x14ac:dyDescent="0.3">
      <c r="A81" s="20">
        <v>77</v>
      </c>
      <c r="B81" s="32">
        <v>1.53</v>
      </c>
      <c r="C81" s="32">
        <v>1.86</v>
      </c>
      <c r="D81" s="32">
        <v>1.1200000000000001</v>
      </c>
      <c r="E81" s="32">
        <v>1.67</v>
      </c>
      <c r="F81" s="32"/>
      <c r="G81" s="32"/>
      <c r="H81" s="20"/>
      <c r="I81" s="33"/>
      <c r="J81" s="20"/>
      <c r="K81" s="20"/>
      <c r="L81" s="20"/>
      <c r="M81" s="20"/>
      <c r="N81" s="20"/>
      <c r="O81" s="20"/>
      <c r="P81" s="20"/>
    </row>
    <row r="82" spans="1:16" x14ac:dyDescent="0.3">
      <c r="A82" s="20">
        <v>78</v>
      </c>
      <c r="B82" s="32">
        <v>1.53</v>
      </c>
      <c r="C82" s="32">
        <v>1.86</v>
      </c>
      <c r="D82" s="32">
        <v>1.1200000000000001</v>
      </c>
      <c r="E82" s="32">
        <v>1.67</v>
      </c>
      <c r="F82" s="32"/>
      <c r="G82" s="32"/>
      <c r="H82" s="20"/>
      <c r="I82" s="33"/>
      <c r="J82" s="20"/>
      <c r="K82" s="20"/>
      <c r="L82" s="20"/>
      <c r="M82" s="20"/>
      <c r="N82" s="20"/>
      <c r="O82" s="20"/>
      <c r="P82" s="20"/>
    </row>
    <row r="83" spans="1:16" x14ac:dyDescent="0.3">
      <c r="A83" s="20">
        <v>79</v>
      </c>
      <c r="B83" s="32">
        <v>1.53</v>
      </c>
      <c r="C83" s="32">
        <v>1.86</v>
      </c>
      <c r="D83" s="32">
        <v>1.1200000000000001</v>
      </c>
      <c r="E83" s="32">
        <v>1.67</v>
      </c>
      <c r="F83" s="32"/>
      <c r="G83" s="32"/>
      <c r="H83" s="20"/>
      <c r="I83" s="33"/>
      <c r="J83" s="20"/>
      <c r="K83" s="20"/>
      <c r="L83" s="20"/>
      <c r="M83" s="20"/>
      <c r="N83" s="20"/>
      <c r="O83" s="20"/>
      <c r="P83" s="20"/>
    </row>
    <row r="84" spans="1:16" x14ac:dyDescent="0.3">
      <c r="A84" s="20">
        <v>80</v>
      </c>
      <c r="B84" s="32">
        <v>1.53</v>
      </c>
      <c r="C84" s="32">
        <v>1.86</v>
      </c>
      <c r="D84" s="32">
        <v>1.1200000000000001</v>
      </c>
      <c r="E84" s="32">
        <v>1.67</v>
      </c>
      <c r="F84" s="32"/>
      <c r="G84" s="32"/>
      <c r="H84" s="20"/>
      <c r="I84" s="33"/>
      <c r="J84" s="20"/>
      <c r="K84" s="20"/>
      <c r="L84" s="20"/>
      <c r="M84" s="20"/>
      <c r="N84" s="20"/>
      <c r="O84" s="20"/>
      <c r="P84" s="20"/>
    </row>
    <row r="85" spans="1:16" x14ac:dyDescent="0.3">
      <c r="A85" s="20">
        <v>81</v>
      </c>
      <c r="B85" s="32">
        <v>1.53</v>
      </c>
      <c r="C85" s="32">
        <v>1.86</v>
      </c>
      <c r="D85" s="32">
        <v>1.1200000000000001</v>
      </c>
      <c r="E85" s="32">
        <v>1.67</v>
      </c>
      <c r="F85" s="32"/>
      <c r="G85" s="32"/>
      <c r="H85" s="20"/>
      <c r="I85" s="33"/>
      <c r="J85" s="20"/>
      <c r="K85" s="20"/>
      <c r="L85" s="20"/>
      <c r="M85" s="20"/>
      <c r="N85" s="20"/>
      <c r="O85" s="20"/>
      <c r="P85" s="20"/>
    </row>
    <row r="86" spans="1:16" x14ac:dyDescent="0.3">
      <c r="A86" s="20">
        <v>82</v>
      </c>
      <c r="B86" s="32">
        <v>1.53</v>
      </c>
      <c r="C86" s="32">
        <v>1.86</v>
      </c>
      <c r="D86" s="32">
        <v>1.1200000000000001</v>
      </c>
      <c r="E86" s="32">
        <v>1.67</v>
      </c>
      <c r="F86" s="32"/>
      <c r="G86" s="32"/>
      <c r="H86" s="20"/>
      <c r="I86" s="33"/>
      <c r="J86" s="20"/>
      <c r="K86" s="20"/>
      <c r="L86" s="20"/>
      <c r="M86" s="20"/>
      <c r="N86" s="20"/>
      <c r="O86" s="20"/>
      <c r="P86" s="20"/>
    </row>
    <row r="87" spans="1:16" x14ac:dyDescent="0.3">
      <c r="A87" s="20">
        <v>83</v>
      </c>
      <c r="B87" s="32">
        <v>1.53</v>
      </c>
      <c r="C87" s="32">
        <v>1.86</v>
      </c>
      <c r="D87" s="32">
        <v>1.1200000000000001</v>
      </c>
      <c r="E87" s="32">
        <v>1.67</v>
      </c>
      <c r="F87" s="32"/>
      <c r="G87" s="32"/>
      <c r="H87" s="20"/>
      <c r="I87" s="33"/>
      <c r="J87" s="20"/>
      <c r="K87" s="20"/>
      <c r="L87" s="20"/>
      <c r="M87" s="20"/>
      <c r="N87" s="20"/>
      <c r="O87" s="20"/>
      <c r="P87" s="20"/>
    </row>
    <row r="88" spans="1:16" x14ac:dyDescent="0.3">
      <c r="A88" s="20">
        <v>84</v>
      </c>
      <c r="B88" s="32">
        <v>1.53</v>
      </c>
      <c r="C88" s="32">
        <v>1.86</v>
      </c>
      <c r="D88" s="32">
        <v>1.1200000000000001</v>
      </c>
      <c r="E88" s="32">
        <v>1.67</v>
      </c>
      <c r="F88" s="32"/>
      <c r="G88" s="32"/>
      <c r="H88" s="20"/>
      <c r="I88" s="33"/>
      <c r="J88" s="20"/>
      <c r="K88" s="20"/>
      <c r="L88" s="20"/>
      <c r="M88" s="20"/>
      <c r="N88" s="20"/>
      <c r="O88" s="20"/>
      <c r="P88" s="20"/>
    </row>
    <row r="89" spans="1:16" x14ac:dyDescent="0.3">
      <c r="A89" s="20">
        <v>85</v>
      </c>
      <c r="B89" s="32">
        <v>1.53</v>
      </c>
      <c r="C89" s="32">
        <v>1.86</v>
      </c>
      <c r="D89" s="32">
        <v>1.1200000000000001</v>
      </c>
      <c r="E89" s="32">
        <v>1.67</v>
      </c>
      <c r="F89" s="32"/>
      <c r="G89" s="32"/>
      <c r="H89" s="20"/>
      <c r="I89" s="33"/>
      <c r="J89" s="20"/>
      <c r="K89" s="20"/>
      <c r="L89" s="20"/>
      <c r="M89" s="20"/>
      <c r="N89" s="20"/>
      <c r="O89" s="20"/>
      <c r="P89" s="20"/>
    </row>
    <row r="90" spans="1:16" x14ac:dyDescent="0.3">
      <c r="A90" s="20">
        <v>86</v>
      </c>
      <c r="B90" s="32">
        <v>1.53</v>
      </c>
      <c r="C90" s="32">
        <v>1.86</v>
      </c>
      <c r="D90" s="32">
        <v>1.1200000000000001</v>
      </c>
      <c r="E90" s="32">
        <v>1.67</v>
      </c>
      <c r="F90" s="32"/>
      <c r="G90" s="32"/>
      <c r="H90" s="20"/>
      <c r="I90" s="33"/>
      <c r="J90" s="20"/>
      <c r="K90" s="20"/>
      <c r="L90" s="20"/>
      <c r="M90" s="20"/>
      <c r="N90" s="20"/>
      <c r="O90" s="20"/>
      <c r="P90" s="20"/>
    </row>
    <row r="91" spans="1:16" x14ac:dyDescent="0.3">
      <c r="A91" s="20">
        <v>87</v>
      </c>
      <c r="B91" s="32">
        <v>1.53</v>
      </c>
      <c r="C91" s="32">
        <v>1.86</v>
      </c>
      <c r="D91" s="32">
        <v>1.1200000000000001</v>
      </c>
      <c r="E91" s="32">
        <v>1.67</v>
      </c>
      <c r="F91" s="32"/>
      <c r="G91" s="32"/>
      <c r="H91" s="20"/>
      <c r="I91" s="33"/>
      <c r="J91" s="20"/>
      <c r="K91" s="20"/>
      <c r="L91" s="20"/>
      <c r="M91" s="20"/>
      <c r="N91" s="20"/>
      <c r="O91" s="20"/>
      <c r="P91" s="20"/>
    </row>
    <row r="92" spans="1:16" x14ac:dyDescent="0.3">
      <c r="A92" s="20">
        <v>88</v>
      </c>
      <c r="B92" s="32">
        <v>1.53</v>
      </c>
      <c r="C92" s="32">
        <v>1.86</v>
      </c>
      <c r="D92" s="32">
        <v>1.1200000000000001</v>
      </c>
      <c r="E92" s="32">
        <v>1.67</v>
      </c>
      <c r="F92" s="32"/>
      <c r="G92" s="32"/>
      <c r="H92" s="20"/>
      <c r="I92" s="33"/>
      <c r="J92" s="20"/>
      <c r="K92" s="20"/>
      <c r="L92" s="20"/>
      <c r="M92" s="20"/>
      <c r="N92" s="20"/>
      <c r="O92" s="20"/>
      <c r="P92" s="20"/>
    </row>
    <row r="93" spans="1:16" x14ac:dyDescent="0.3">
      <c r="A93" s="20">
        <v>89</v>
      </c>
      <c r="B93" s="32">
        <v>1.53</v>
      </c>
      <c r="C93" s="32">
        <v>1.86</v>
      </c>
      <c r="D93" s="32">
        <v>1.1200000000000001</v>
      </c>
      <c r="E93" s="32">
        <v>1.67</v>
      </c>
      <c r="F93" s="32"/>
      <c r="G93" s="32"/>
      <c r="H93" s="20"/>
      <c r="I93" s="33"/>
      <c r="J93" s="20"/>
      <c r="K93" s="20"/>
      <c r="L93" s="20"/>
      <c r="M93" s="20"/>
      <c r="N93" s="20"/>
      <c r="O93" s="20"/>
      <c r="P93" s="20"/>
    </row>
    <row r="94" spans="1:16" x14ac:dyDescent="0.3">
      <c r="A94" s="20">
        <v>90</v>
      </c>
      <c r="B94" s="32">
        <v>1.53</v>
      </c>
      <c r="C94" s="32">
        <v>1.86</v>
      </c>
      <c r="D94" s="32">
        <v>1.1200000000000001</v>
      </c>
      <c r="E94" s="32">
        <v>1.67</v>
      </c>
      <c r="F94" s="32"/>
      <c r="G94" s="32"/>
      <c r="H94" s="20"/>
      <c r="I94" s="33"/>
      <c r="J94" s="20"/>
      <c r="K94" s="20"/>
      <c r="L94" s="20"/>
      <c r="M94" s="20"/>
      <c r="N94" s="20"/>
      <c r="O94" s="20"/>
      <c r="P94" s="20"/>
    </row>
    <row r="95" spans="1:16" x14ac:dyDescent="0.3">
      <c r="A95" s="20">
        <v>91</v>
      </c>
      <c r="B95" s="32">
        <v>1.53</v>
      </c>
      <c r="C95" s="32">
        <v>1.86</v>
      </c>
      <c r="D95" s="32">
        <v>1.1200000000000001</v>
      </c>
      <c r="E95" s="32">
        <v>1.67</v>
      </c>
      <c r="F95" s="32"/>
      <c r="G95" s="32"/>
      <c r="H95" s="20"/>
      <c r="I95" s="33"/>
      <c r="J95" s="20"/>
      <c r="K95" s="20"/>
      <c r="L95" s="20"/>
      <c r="M95" s="20"/>
      <c r="N95" s="20"/>
      <c r="O95" s="20"/>
      <c r="P95" s="20"/>
    </row>
    <row r="96" spans="1:16" x14ac:dyDescent="0.3">
      <c r="A96" s="20">
        <v>92</v>
      </c>
      <c r="B96" s="32">
        <v>1.53</v>
      </c>
      <c r="C96" s="32">
        <v>1.86</v>
      </c>
      <c r="D96" s="32">
        <v>1.1200000000000001</v>
      </c>
      <c r="E96" s="32">
        <v>1.67</v>
      </c>
      <c r="F96" s="32"/>
      <c r="G96" s="32"/>
      <c r="H96" s="20"/>
      <c r="I96" s="33"/>
      <c r="J96" s="20"/>
      <c r="K96" s="20"/>
      <c r="L96" s="20"/>
      <c r="M96" s="20"/>
      <c r="N96" s="20"/>
      <c r="O96" s="20"/>
      <c r="P96" s="20"/>
    </row>
    <row r="97" spans="1:16" x14ac:dyDescent="0.3">
      <c r="A97" s="20">
        <v>93</v>
      </c>
      <c r="B97" s="32">
        <v>1.53</v>
      </c>
      <c r="C97" s="32">
        <v>1.86</v>
      </c>
      <c r="D97" s="32">
        <v>1.1200000000000001</v>
      </c>
      <c r="E97" s="32">
        <v>1.67</v>
      </c>
      <c r="F97" s="32"/>
      <c r="G97" s="32"/>
      <c r="H97" s="20"/>
      <c r="I97" s="33"/>
      <c r="J97" s="20"/>
      <c r="K97" s="20"/>
      <c r="L97" s="20"/>
      <c r="M97" s="20"/>
      <c r="N97" s="20"/>
      <c r="O97" s="20"/>
      <c r="P97" s="20"/>
    </row>
    <row r="98" spans="1:16" x14ac:dyDescent="0.3">
      <c r="A98" s="20">
        <v>94</v>
      </c>
      <c r="B98" s="32">
        <v>1.53</v>
      </c>
      <c r="C98" s="32">
        <v>1.86</v>
      </c>
      <c r="D98" s="32">
        <v>1.1200000000000001</v>
      </c>
      <c r="E98" s="32">
        <v>1.67</v>
      </c>
      <c r="F98" s="32"/>
      <c r="G98" s="32"/>
      <c r="H98" s="20"/>
      <c r="I98" s="33"/>
      <c r="J98" s="20"/>
      <c r="K98" s="20"/>
      <c r="L98" s="20"/>
      <c r="M98" s="20"/>
      <c r="N98" s="20"/>
      <c r="O98" s="20"/>
      <c r="P98" s="20"/>
    </row>
    <row r="99" spans="1:16" x14ac:dyDescent="0.3">
      <c r="A99" s="20">
        <v>95</v>
      </c>
      <c r="B99" s="32">
        <v>1.53</v>
      </c>
      <c r="C99" s="32">
        <v>1.86</v>
      </c>
      <c r="D99" s="32">
        <v>1.1200000000000001</v>
      </c>
      <c r="E99" s="32">
        <v>1.67</v>
      </c>
      <c r="F99" s="32"/>
      <c r="G99" s="32"/>
      <c r="H99" s="20"/>
      <c r="I99" s="33"/>
      <c r="J99" s="20"/>
      <c r="K99" s="20"/>
      <c r="L99" s="20"/>
      <c r="M99" s="20"/>
      <c r="N99" s="20"/>
      <c r="O99" s="20"/>
      <c r="P99" s="20"/>
    </row>
    <row r="100" spans="1:16" x14ac:dyDescent="0.3">
      <c r="A100" s="20">
        <v>96</v>
      </c>
      <c r="B100" s="32">
        <v>1.53</v>
      </c>
      <c r="C100" s="32">
        <v>1.86</v>
      </c>
      <c r="D100" s="32">
        <v>1.1200000000000001</v>
      </c>
      <c r="E100" s="32">
        <v>1.67</v>
      </c>
      <c r="F100" s="32"/>
      <c r="G100" s="32"/>
      <c r="H100" s="20"/>
      <c r="I100" s="33"/>
      <c r="J100" s="20"/>
      <c r="K100" s="20"/>
      <c r="L100" s="20"/>
      <c r="M100" s="20"/>
      <c r="N100" s="20"/>
      <c r="O100" s="20"/>
      <c r="P100" s="20"/>
    </row>
    <row r="101" spans="1:16" x14ac:dyDescent="0.3">
      <c r="A101" s="20">
        <v>97</v>
      </c>
      <c r="B101" s="32">
        <v>1.53</v>
      </c>
      <c r="C101" s="32">
        <v>1.86</v>
      </c>
      <c r="D101" s="32">
        <v>1.1200000000000001</v>
      </c>
      <c r="E101" s="32">
        <v>1.67</v>
      </c>
      <c r="F101" s="32"/>
      <c r="G101" s="32"/>
      <c r="H101" s="20"/>
      <c r="I101" s="33"/>
      <c r="J101" s="20"/>
      <c r="K101" s="20"/>
      <c r="L101" s="20"/>
      <c r="M101" s="20"/>
      <c r="N101" s="20"/>
      <c r="O101" s="20"/>
      <c r="P101" s="20"/>
    </row>
    <row r="102" spans="1:16" x14ac:dyDescent="0.3">
      <c r="A102" s="20">
        <v>98</v>
      </c>
      <c r="B102" s="32">
        <v>1.53</v>
      </c>
      <c r="C102" s="32">
        <v>1.86</v>
      </c>
      <c r="D102" s="32">
        <v>1.1200000000000001</v>
      </c>
      <c r="E102" s="32">
        <v>1.67</v>
      </c>
      <c r="F102" s="32"/>
      <c r="G102" s="32"/>
      <c r="H102" s="20"/>
      <c r="I102" s="33"/>
      <c r="J102" s="20"/>
      <c r="K102" s="20"/>
      <c r="L102" s="20"/>
      <c r="M102" s="20"/>
      <c r="N102" s="20"/>
      <c r="O102" s="20"/>
      <c r="P102" s="20"/>
    </row>
    <row r="103" spans="1:16" x14ac:dyDescent="0.3">
      <c r="A103" s="20">
        <v>99</v>
      </c>
      <c r="B103" s="32">
        <v>1.53</v>
      </c>
      <c r="C103" s="32">
        <v>1.86</v>
      </c>
      <c r="D103" s="32">
        <v>1.1200000000000001</v>
      </c>
      <c r="E103" s="32">
        <v>1.67</v>
      </c>
      <c r="F103" s="32"/>
      <c r="G103" s="32"/>
      <c r="H103" s="20"/>
      <c r="I103" s="33"/>
      <c r="J103" s="20"/>
      <c r="K103" s="20"/>
      <c r="L103" s="20"/>
      <c r="M103" s="20"/>
      <c r="N103" s="20"/>
      <c r="O103" s="20"/>
      <c r="P103" s="20"/>
    </row>
    <row r="104" spans="1:16" x14ac:dyDescent="0.3">
      <c r="A104" s="20"/>
      <c r="B104" s="20"/>
      <c r="C104" s="20"/>
      <c r="D104" s="20"/>
      <c r="E104" s="20"/>
      <c r="F104" s="20"/>
      <c r="G104" s="20"/>
      <c r="H104" s="20"/>
      <c r="I104" s="33"/>
      <c r="J104" s="20"/>
      <c r="K104" s="20"/>
      <c r="L104" s="20"/>
      <c r="M104" s="20"/>
      <c r="N104" s="20"/>
      <c r="O104" s="20"/>
      <c r="P104" s="20"/>
    </row>
    <row r="105" spans="1:16" x14ac:dyDescent="0.3">
      <c r="A105" s="20"/>
      <c r="B105" s="20"/>
      <c r="C105" s="20"/>
      <c r="D105" s="20"/>
      <c r="E105" s="20"/>
      <c r="F105" s="20"/>
      <c r="G105" s="20"/>
      <c r="H105" s="20"/>
      <c r="I105" s="33"/>
      <c r="J105" s="20"/>
      <c r="K105" s="20"/>
      <c r="L105" s="20"/>
      <c r="M105" s="20"/>
      <c r="N105" s="20"/>
      <c r="O105" s="20"/>
      <c r="P105" s="20"/>
    </row>
    <row r="106" spans="1:16" ht="19.2" x14ac:dyDescent="0.3">
      <c r="A106" s="20" t="s">
        <v>155</v>
      </c>
      <c r="B106" s="20"/>
      <c r="C106" s="20"/>
      <c r="D106" s="20"/>
      <c r="E106" s="20"/>
      <c r="F106" s="20"/>
      <c r="G106" s="20"/>
      <c r="H106" s="20"/>
      <c r="I106" s="33"/>
      <c r="J106" s="20"/>
      <c r="K106" s="20"/>
      <c r="L106" s="20"/>
      <c r="M106" s="20"/>
      <c r="N106" s="20"/>
      <c r="O106" s="20"/>
      <c r="P106" s="20"/>
    </row>
  </sheetData>
  <printOptions horizontalCentered="1"/>
  <pageMargins left="0.7" right="0.7" top="0.75" bottom="0.75" header="0.3" footer="0.3"/>
  <pageSetup orientation="landscape"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CA074-3641-4103-8641-8BD8074B9E09}">
  <sheetPr codeName="Sheet9">
    <tabColor theme="1" tint="4.9989318521683403E-2"/>
  </sheetPr>
  <dimension ref="A1:P106"/>
  <sheetViews>
    <sheetView topLeftCell="A58" workbookViewId="0">
      <selection activeCell="B64" sqref="B64"/>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2" t="s">
        <v>198</v>
      </c>
      <c r="B1" s="20" t="s">
        <v>173</v>
      </c>
      <c r="C1" s="20" t="s">
        <v>174</v>
      </c>
      <c r="D1" s="20" t="s">
        <v>175</v>
      </c>
      <c r="E1" s="20" t="s">
        <v>176</v>
      </c>
      <c r="F1" s="20"/>
      <c r="G1" s="20"/>
      <c r="H1" s="20"/>
      <c r="I1" s="33"/>
      <c r="J1" s="20"/>
      <c r="K1" s="20"/>
      <c r="L1" s="20"/>
      <c r="M1" s="20"/>
      <c r="N1" s="20"/>
      <c r="O1" s="20"/>
      <c r="P1" s="20"/>
    </row>
    <row r="2" spans="1:16" x14ac:dyDescent="0.3">
      <c r="A2" s="32"/>
      <c r="B2" s="20"/>
      <c r="C2" s="20"/>
      <c r="D2" s="20"/>
      <c r="E2" s="20"/>
      <c r="F2" s="20"/>
      <c r="G2" s="20"/>
      <c r="H2" s="20"/>
      <c r="I2" s="33"/>
      <c r="J2" s="20"/>
      <c r="K2" s="20"/>
      <c r="L2" s="20"/>
      <c r="M2" s="20"/>
      <c r="N2" s="20"/>
      <c r="O2" s="20"/>
      <c r="P2" s="20"/>
    </row>
    <row r="3" spans="1:16" x14ac:dyDescent="0.3">
      <c r="A3" s="32" t="s">
        <v>92</v>
      </c>
      <c r="B3" s="32" t="s">
        <v>12</v>
      </c>
      <c r="C3" s="32" t="s">
        <v>14</v>
      </c>
      <c r="D3" s="32" t="s">
        <v>15</v>
      </c>
      <c r="E3" s="32" t="s">
        <v>16</v>
      </c>
      <c r="F3" s="32"/>
      <c r="G3" s="32"/>
      <c r="H3" s="32" t="s">
        <v>200</v>
      </c>
      <c r="I3" s="20" t="s">
        <v>26</v>
      </c>
      <c r="J3" s="20" t="s">
        <v>27</v>
      </c>
      <c r="K3" s="20" t="s">
        <v>28</v>
      </c>
      <c r="L3" s="20" t="s">
        <v>29</v>
      </c>
      <c r="M3" s="20" t="s">
        <v>173</v>
      </c>
      <c r="N3" s="20" t="s">
        <v>174</v>
      </c>
      <c r="O3" s="20" t="s">
        <v>175</v>
      </c>
      <c r="P3" s="20" t="s">
        <v>176</v>
      </c>
    </row>
    <row r="4" spans="1:16" x14ac:dyDescent="0.3">
      <c r="A4" s="34">
        <v>0</v>
      </c>
      <c r="B4" s="32">
        <v>0.13</v>
      </c>
      <c r="C4" s="32">
        <v>0.23</v>
      </c>
      <c r="D4" s="32">
        <v>0.08</v>
      </c>
      <c r="E4" s="32">
        <v>0.19</v>
      </c>
      <c r="F4" s="32"/>
      <c r="G4" s="32"/>
      <c r="H4" s="32">
        <v>1</v>
      </c>
      <c r="I4" s="20">
        <v>0.77</v>
      </c>
      <c r="J4" s="20">
        <v>0.9</v>
      </c>
      <c r="K4" s="20">
        <v>0.56999999999999995</v>
      </c>
      <c r="L4" s="20">
        <v>0.75</v>
      </c>
      <c r="M4" s="20">
        <v>0.13</v>
      </c>
      <c r="N4" s="20">
        <v>0.23</v>
      </c>
      <c r="O4" s="20">
        <v>0.08</v>
      </c>
      <c r="P4" s="20">
        <v>0.19</v>
      </c>
    </row>
    <row r="5" spans="1:16" x14ac:dyDescent="0.3">
      <c r="A5" s="34">
        <v>1</v>
      </c>
      <c r="B5" s="32">
        <v>0.13</v>
      </c>
      <c r="C5" s="32">
        <v>0.23</v>
      </c>
      <c r="D5" s="32">
        <v>0.08</v>
      </c>
      <c r="E5" s="32">
        <v>0.19</v>
      </c>
      <c r="F5" s="32"/>
      <c r="G5" s="32"/>
      <c r="H5" s="32">
        <v>2</v>
      </c>
      <c r="I5" s="20">
        <v>0.82</v>
      </c>
      <c r="J5" s="20">
        <v>0.95</v>
      </c>
      <c r="K5" s="20">
        <v>0.63</v>
      </c>
      <c r="L5" s="20">
        <v>0.84</v>
      </c>
      <c r="M5" s="20">
        <v>0.18</v>
      </c>
      <c r="N5" s="20">
        <v>0.34</v>
      </c>
      <c r="O5" s="20">
        <v>0.12</v>
      </c>
      <c r="P5" s="20">
        <v>0.25</v>
      </c>
    </row>
    <row r="6" spans="1:16" x14ac:dyDescent="0.3">
      <c r="A6" s="34">
        <v>2</v>
      </c>
      <c r="B6" s="32">
        <v>0.13</v>
      </c>
      <c r="C6" s="32">
        <v>0.23</v>
      </c>
      <c r="D6" s="32">
        <v>0.08</v>
      </c>
      <c r="E6" s="32">
        <v>0.19</v>
      </c>
      <c r="F6" s="32"/>
      <c r="G6" s="32"/>
      <c r="H6" s="32">
        <v>3</v>
      </c>
      <c r="I6" s="20">
        <v>0.82</v>
      </c>
      <c r="J6" s="20">
        <v>0.94</v>
      </c>
      <c r="K6" s="20">
        <v>0.61</v>
      </c>
      <c r="L6" s="20">
        <v>0.84</v>
      </c>
      <c r="M6" s="20">
        <v>0.28999999999999998</v>
      </c>
      <c r="N6" s="20">
        <v>0.56999999999999995</v>
      </c>
      <c r="O6" s="20">
        <v>0.21</v>
      </c>
      <c r="P6" s="20">
        <v>0.44</v>
      </c>
    </row>
    <row r="7" spans="1:16" x14ac:dyDescent="0.3">
      <c r="A7" s="34">
        <v>3</v>
      </c>
      <c r="B7" s="32">
        <v>0.13</v>
      </c>
      <c r="C7" s="32">
        <v>0.23</v>
      </c>
      <c r="D7" s="32">
        <v>0.08</v>
      </c>
      <c r="E7" s="32">
        <v>0.19</v>
      </c>
      <c r="F7" s="32"/>
      <c r="G7" s="32"/>
      <c r="H7" s="32">
        <v>4</v>
      </c>
      <c r="I7" s="20">
        <v>0.69</v>
      </c>
      <c r="J7" s="20">
        <v>0.81</v>
      </c>
      <c r="K7" s="20">
        <v>0.5</v>
      </c>
      <c r="L7" s="20">
        <v>0.72</v>
      </c>
      <c r="M7" s="20">
        <v>0.39</v>
      </c>
      <c r="N7" s="20">
        <v>0.79</v>
      </c>
      <c r="O7" s="20">
        <v>0.28000000000000003</v>
      </c>
      <c r="P7" s="20">
        <v>0.61</v>
      </c>
    </row>
    <row r="8" spans="1:16" x14ac:dyDescent="0.3">
      <c r="A8" s="34">
        <v>4</v>
      </c>
      <c r="B8" s="32">
        <v>0.13</v>
      </c>
      <c r="C8" s="32">
        <v>0.23</v>
      </c>
      <c r="D8" s="32">
        <v>0.08</v>
      </c>
      <c r="E8" s="32">
        <v>0.19</v>
      </c>
      <c r="F8" s="32"/>
      <c r="G8" s="32"/>
      <c r="H8" s="32">
        <v>5</v>
      </c>
      <c r="I8" s="20">
        <v>0.65</v>
      </c>
      <c r="J8" s="20">
        <v>0.79</v>
      </c>
      <c r="K8" s="20">
        <v>0.48</v>
      </c>
      <c r="L8" s="20">
        <v>0.71</v>
      </c>
      <c r="M8" s="20">
        <v>0.57999999999999996</v>
      </c>
      <c r="N8" s="20">
        <v>1.18</v>
      </c>
      <c r="O8" s="20">
        <v>0.44</v>
      </c>
      <c r="P8" s="20">
        <v>0.93</v>
      </c>
    </row>
    <row r="9" spans="1:16" x14ac:dyDescent="0.3">
      <c r="A9" s="34">
        <v>5</v>
      </c>
      <c r="B9" s="32">
        <v>0.13</v>
      </c>
      <c r="C9" s="32">
        <v>0.23</v>
      </c>
      <c r="D9" s="32">
        <v>0.08</v>
      </c>
      <c r="E9" s="32">
        <v>0.19</v>
      </c>
      <c r="F9" s="32"/>
      <c r="G9" s="32"/>
      <c r="H9" s="32">
        <v>6</v>
      </c>
      <c r="I9" s="20">
        <v>0.72</v>
      </c>
      <c r="J9" s="20">
        <v>0.88</v>
      </c>
      <c r="K9" s="20">
        <v>0.53</v>
      </c>
      <c r="L9" s="20">
        <v>0.78</v>
      </c>
      <c r="M9" s="20">
        <v>0.87</v>
      </c>
      <c r="N9" s="20">
        <v>1.73</v>
      </c>
      <c r="O9" s="20">
        <v>0.67</v>
      </c>
      <c r="P9" s="20">
        <v>1.4</v>
      </c>
    </row>
    <row r="10" spans="1:16" x14ac:dyDescent="0.3">
      <c r="A10" s="34">
        <v>6</v>
      </c>
      <c r="B10" s="32">
        <v>0.13</v>
      </c>
      <c r="C10" s="32">
        <v>0.23</v>
      </c>
      <c r="D10" s="32">
        <v>0.08</v>
      </c>
      <c r="E10" s="32">
        <v>0.19</v>
      </c>
      <c r="F10" s="32"/>
      <c r="G10" s="32"/>
      <c r="H10" s="32">
        <v>7</v>
      </c>
      <c r="I10" s="20">
        <v>0.87</v>
      </c>
      <c r="J10" s="20">
        <v>1.05</v>
      </c>
      <c r="K10" s="20">
        <v>0.63</v>
      </c>
      <c r="L10" s="20">
        <v>0.94</v>
      </c>
      <c r="M10" s="20">
        <v>1.24</v>
      </c>
      <c r="N10" s="20">
        <v>2.16</v>
      </c>
      <c r="O10" s="20">
        <v>0.96</v>
      </c>
      <c r="P10" s="20">
        <v>1.66</v>
      </c>
    </row>
    <row r="11" spans="1:16" x14ac:dyDescent="0.3">
      <c r="A11" s="34">
        <v>7</v>
      </c>
      <c r="B11" s="32">
        <v>0.13</v>
      </c>
      <c r="C11" s="32">
        <v>0.23</v>
      </c>
      <c r="D11" s="32">
        <v>0.08</v>
      </c>
      <c r="E11" s="32">
        <v>0.19</v>
      </c>
      <c r="F11" s="32"/>
      <c r="G11" s="32"/>
      <c r="H11" s="32">
        <v>8</v>
      </c>
      <c r="I11" s="20">
        <v>1.1499999999999999</v>
      </c>
      <c r="J11" s="20">
        <v>1.4</v>
      </c>
      <c r="K11" s="20">
        <v>0.84</v>
      </c>
      <c r="L11" s="20">
        <v>1.25</v>
      </c>
      <c r="M11" s="20">
        <v>1.68</v>
      </c>
      <c r="N11" s="20">
        <v>2.2999999999999998</v>
      </c>
      <c r="O11" s="20">
        <v>1.28</v>
      </c>
      <c r="P11" s="20">
        <v>1.7</v>
      </c>
    </row>
    <row r="12" spans="1:16" x14ac:dyDescent="0.3">
      <c r="A12" s="34">
        <v>8</v>
      </c>
      <c r="B12" s="32">
        <v>0.13</v>
      </c>
      <c r="C12" s="32">
        <v>0.23</v>
      </c>
      <c r="D12" s="32">
        <v>0.08</v>
      </c>
      <c r="E12" s="32">
        <v>0.19</v>
      </c>
      <c r="F12" s="32"/>
      <c r="G12" s="32"/>
      <c r="H12" s="32">
        <v>9</v>
      </c>
      <c r="I12" s="20">
        <v>1.32</v>
      </c>
      <c r="J12" s="20">
        <v>1.61</v>
      </c>
      <c r="K12" s="20">
        <v>0.96</v>
      </c>
      <c r="L12" s="20">
        <v>1.45</v>
      </c>
      <c r="M12" s="20">
        <f>'voluntary ltd'!C14</f>
        <v>1.89</v>
      </c>
      <c r="N12" s="20">
        <f>'voluntary ltd'!D14</f>
        <v>2.1800000000000002</v>
      </c>
      <c r="O12" s="20">
        <f>'voluntary ltd'!E14</f>
        <v>1.42</v>
      </c>
      <c r="P12" s="20">
        <f>'voluntary ltd'!F14</f>
        <v>1.63</v>
      </c>
    </row>
    <row r="13" spans="1:16" x14ac:dyDescent="0.3">
      <c r="A13" s="34">
        <v>9</v>
      </c>
      <c r="B13" s="32">
        <v>0.13</v>
      </c>
      <c r="C13" s="32">
        <v>0.23</v>
      </c>
      <c r="D13" s="32">
        <v>0.08</v>
      </c>
      <c r="E13" s="32">
        <v>0.19</v>
      </c>
      <c r="F13" s="32"/>
      <c r="G13" s="32"/>
      <c r="H13" s="32">
        <v>10</v>
      </c>
      <c r="I13" s="20">
        <v>1.41</v>
      </c>
      <c r="J13" s="20">
        <v>1.72</v>
      </c>
      <c r="K13" s="20">
        <v>1.03</v>
      </c>
      <c r="L13" s="20">
        <v>1.55</v>
      </c>
      <c r="M13" s="20">
        <f>'voluntary ltd'!C15</f>
        <v>1.05</v>
      </c>
      <c r="N13" s="20">
        <f>'voluntary ltd'!D15</f>
        <v>1.2</v>
      </c>
      <c r="O13" s="20">
        <f>'voluntary ltd'!E15</f>
        <v>0.79</v>
      </c>
      <c r="P13" s="20">
        <f>'voluntary ltd'!F15</f>
        <v>0.89</v>
      </c>
    </row>
    <row r="14" spans="1:16" x14ac:dyDescent="0.3">
      <c r="A14" s="34">
        <v>10</v>
      </c>
      <c r="B14" s="32">
        <v>0.13</v>
      </c>
      <c r="C14" s="32">
        <v>0.23</v>
      </c>
      <c r="D14" s="32">
        <v>0.08</v>
      </c>
      <c r="E14" s="32">
        <v>0.19</v>
      </c>
      <c r="F14" s="32"/>
      <c r="G14" s="32"/>
      <c r="H14" s="32">
        <v>11</v>
      </c>
      <c r="I14" s="20">
        <v>1.53</v>
      </c>
      <c r="J14" s="20">
        <v>1.86</v>
      </c>
      <c r="K14" s="20">
        <v>1.1200000000000001</v>
      </c>
      <c r="L14" s="20">
        <v>1.67</v>
      </c>
      <c r="M14" s="20">
        <v>0.78</v>
      </c>
      <c r="N14" s="20">
        <v>0.88</v>
      </c>
      <c r="O14" s="20">
        <v>0.57999999999999996</v>
      </c>
      <c r="P14" s="20">
        <v>0.68</v>
      </c>
    </row>
    <row r="15" spans="1:16" x14ac:dyDescent="0.3">
      <c r="A15" s="34">
        <v>11</v>
      </c>
      <c r="B15" s="32">
        <v>0.13</v>
      </c>
      <c r="C15" s="32">
        <v>0.23</v>
      </c>
      <c r="D15" s="32">
        <v>0.08</v>
      </c>
      <c r="E15" s="32">
        <v>0.19</v>
      </c>
      <c r="F15" s="32"/>
      <c r="G15" s="32"/>
      <c r="H15" s="32"/>
      <c r="I15" s="35"/>
      <c r="J15" s="20"/>
      <c r="K15" s="20"/>
      <c r="L15" s="20"/>
      <c r="M15" s="20"/>
      <c r="N15" s="20"/>
      <c r="O15" s="20"/>
      <c r="P15" s="20"/>
    </row>
    <row r="16" spans="1:16" x14ac:dyDescent="0.3">
      <c r="A16" s="34">
        <v>12</v>
      </c>
      <c r="B16" s="32">
        <v>0.13</v>
      </c>
      <c r="C16" s="32">
        <v>0.23</v>
      </c>
      <c r="D16" s="32">
        <v>0.08</v>
      </c>
      <c r="E16" s="32">
        <v>0.19</v>
      </c>
      <c r="F16" s="32"/>
      <c r="G16" s="32"/>
      <c r="H16" s="32"/>
      <c r="I16" s="35"/>
      <c r="J16" s="20"/>
      <c r="K16" s="20"/>
      <c r="L16" s="20"/>
      <c r="M16" s="20"/>
      <c r="N16" s="20"/>
      <c r="O16" s="20"/>
      <c r="P16" s="20"/>
    </row>
    <row r="17" spans="1:16" x14ac:dyDescent="0.3">
      <c r="A17" s="34">
        <v>13</v>
      </c>
      <c r="B17" s="32">
        <v>0.13</v>
      </c>
      <c r="C17" s="32">
        <v>0.23</v>
      </c>
      <c r="D17" s="32">
        <v>0.08</v>
      </c>
      <c r="E17" s="32">
        <v>0.19</v>
      </c>
      <c r="F17" s="32"/>
      <c r="G17" s="32"/>
      <c r="H17" s="32"/>
      <c r="I17" s="35"/>
      <c r="J17" s="20"/>
      <c r="K17" s="20"/>
      <c r="L17" s="20"/>
      <c r="M17" s="20"/>
      <c r="N17" s="20"/>
      <c r="O17" s="20"/>
      <c r="P17" s="20"/>
    </row>
    <row r="18" spans="1:16" x14ac:dyDescent="0.3">
      <c r="A18" s="34">
        <v>14</v>
      </c>
      <c r="B18" s="32">
        <v>0.13</v>
      </c>
      <c r="C18" s="32">
        <v>0.23</v>
      </c>
      <c r="D18" s="32">
        <v>0.08</v>
      </c>
      <c r="E18" s="32">
        <v>0.19</v>
      </c>
      <c r="F18" s="32"/>
      <c r="G18" s="32"/>
      <c r="H18" s="32"/>
      <c r="I18" s="35"/>
      <c r="J18" s="20"/>
      <c r="K18" s="20"/>
      <c r="L18" s="20"/>
      <c r="M18" s="20"/>
      <c r="N18" s="20"/>
      <c r="O18" s="20"/>
      <c r="P18" s="20"/>
    </row>
    <row r="19" spans="1:16" x14ac:dyDescent="0.3">
      <c r="A19" s="34">
        <v>15</v>
      </c>
      <c r="B19" s="32">
        <v>0.13</v>
      </c>
      <c r="C19" s="32">
        <v>0.23</v>
      </c>
      <c r="D19" s="32">
        <v>0.08</v>
      </c>
      <c r="E19" s="32">
        <v>0.19</v>
      </c>
      <c r="F19" s="32"/>
      <c r="G19" s="32"/>
      <c r="H19" s="32"/>
      <c r="I19" s="35"/>
      <c r="J19" s="20"/>
      <c r="K19" s="20"/>
      <c r="L19" s="20"/>
      <c r="M19" s="20"/>
      <c r="N19" s="20"/>
      <c r="O19" s="20"/>
      <c r="P19" s="20"/>
    </row>
    <row r="20" spans="1:16" x14ac:dyDescent="0.3">
      <c r="A20" s="34">
        <v>16</v>
      </c>
      <c r="B20" s="32">
        <v>0.13</v>
      </c>
      <c r="C20" s="32">
        <v>0.23</v>
      </c>
      <c r="D20" s="32">
        <v>0.08</v>
      </c>
      <c r="E20" s="32">
        <v>0.19</v>
      </c>
      <c r="F20" s="32"/>
      <c r="G20" s="32"/>
      <c r="H20" s="20"/>
      <c r="I20" s="33"/>
      <c r="J20" s="36"/>
      <c r="K20" s="20"/>
      <c r="L20" s="20"/>
      <c r="M20" s="20"/>
      <c r="N20" s="20"/>
      <c r="O20" s="20"/>
      <c r="P20" s="20"/>
    </row>
    <row r="21" spans="1:16" x14ac:dyDescent="0.3">
      <c r="A21" s="34">
        <v>17</v>
      </c>
      <c r="B21" s="32">
        <v>0.13</v>
      </c>
      <c r="C21" s="32">
        <v>0.23</v>
      </c>
      <c r="D21" s="32">
        <v>0.08</v>
      </c>
      <c r="E21" s="32">
        <v>0.19</v>
      </c>
      <c r="F21" s="32"/>
      <c r="G21" s="32"/>
      <c r="H21" s="20"/>
      <c r="I21" s="33"/>
      <c r="J21" s="36"/>
      <c r="K21" s="20"/>
      <c r="L21" s="20"/>
      <c r="M21" s="20"/>
      <c r="N21" s="20"/>
      <c r="O21" s="20"/>
      <c r="P21" s="20"/>
    </row>
    <row r="22" spans="1:16" x14ac:dyDescent="0.3">
      <c r="A22" s="20">
        <v>18</v>
      </c>
      <c r="B22" s="32">
        <v>0.13</v>
      </c>
      <c r="C22" s="32">
        <v>0.23</v>
      </c>
      <c r="D22" s="32">
        <v>0.08</v>
      </c>
      <c r="E22" s="32">
        <v>0.19</v>
      </c>
      <c r="F22" s="32"/>
      <c r="G22" s="32"/>
      <c r="H22" s="20"/>
      <c r="I22" s="33"/>
      <c r="J22" s="36"/>
      <c r="K22" s="20"/>
      <c r="L22" s="20"/>
      <c r="M22" s="20"/>
      <c r="N22" s="20"/>
      <c r="O22" s="20"/>
      <c r="P22" s="20"/>
    </row>
    <row r="23" spans="1:16" x14ac:dyDescent="0.3">
      <c r="A23" s="20">
        <v>19</v>
      </c>
      <c r="B23" s="32">
        <v>0.13</v>
      </c>
      <c r="C23" s="32">
        <v>0.23</v>
      </c>
      <c r="D23" s="32">
        <v>0.08</v>
      </c>
      <c r="E23" s="32">
        <v>0.19</v>
      </c>
      <c r="F23" s="32"/>
      <c r="G23" s="32"/>
      <c r="H23" s="20"/>
      <c r="I23" s="33"/>
      <c r="J23" s="36"/>
      <c r="K23" s="20"/>
      <c r="L23" s="20"/>
      <c r="M23" s="20"/>
      <c r="N23" s="20"/>
      <c r="O23" s="20"/>
      <c r="P23" s="20"/>
    </row>
    <row r="24" spans="1:16" x14ac:dyDescent="0.3">
      <c r="A24" s="20">
        <v>20</v>
      </c>
      <c r="B24" s="32">
        <v>0.13</v>
      </c>
      <c r="C24" s="32">
        <v>0.23</v>
      </c>
      <c r="D24" s="32">
        <v>0.08</v>
      </c>
      <c r="E24" s="32">
        <v>0.19</v>
      </c>
      <c r="F24" s="32"/>
      <c r="G24" s="32"/>
      <c r="H24" s="20"/>
      <c r="I24" s="33"/>
      <c r="J24" s="20"/>
      <c r="K24" s="20"/>
      <c r="L24" s="20"/>
      <c r="M24" s="20"/>
      <c r="N24" s="20"/>
      <c r="O24" s="20"/>
      <c r="P24" s="20"/>
    </row>
    <row r="25" spans="1:16" x14ac:dyDescent="0.3">
      <c r="A25" s="20">
        <v>21</v>
      </c>
      <c r="B25" s="32">
        <v>0.13</v>
      </c>
      <c r="C25" s="32">
        <v>0.23</v>
      </c>
      <c r="D25" s="32">
        <v>0.08</v>
      </c>
      <c r="E25" s="32">
        <v>0.19</v>
      </c>
      <c r="F25" s="32"/>
      <c r="G25" s="32"/>
      <c r="H25" s="20"/>
      <c r="I25" s="33"/>
      <c r="J25" s="20"/>
      <c r="K25" s="20"/>
      <c r="L25" s="20"/>
      <c r="M25" s="20"/>
      <c r="N25" s="20"/>
      <c r="O25" s="20"/>
      <c r="P25" s="20"/>
    </row>
    <row r="26" spans="1:16" x14ac:dyDescent="0.3">
      <c r="A26" s="20">
        <v>22</v>
      </c>
      <c r="B26" s="32">
        <v>0.13</v>
      </c>
      <c r="C26" s="32">
        <v>0.23</v>
      </c>
      <c r="D26" s="32">
        <v>0.08</v>
      </c>
      <c r="E26" s="32">
        <v>0.19</v>
      </c>
      <c r="F26" s="32"/>
      <c r="G26" s="32"/>
      <c r="H26" s="20"/>
      <c r="I26" s="33"/>
      <c r="J26" s="20"/>
      <c r="K26" s="20"/>
      <c r="L26" s="20"/>
      <c r="M26" s="20"/>
      <c r="N26" s="20"/>
      <c r="O26" s="20"/>
      <c r="P26" s="20"/>
    </row>
    <row r="27" spans="1:16" x14ac:dyDescent="0.3">
      <c r="A27" s="20">
        <v>23</v>
      </c>
      <c r="B27" s="32">
        <v>0.13</v>
      </c>
      <c r="C27" s="32">
        <v>0.23</v>
      </c>
      <c r="D27" s="32">
        <v>0.08</v>
      </c>
      <c r="E27" s="32">
        <v>0.19</v>
      </c>
      <c r="F27" s="32"/>
      <c r="G27" s="32"/>
      <c r="H27" s="20"/>
      <c r="I27" s="33"/>
      <c r="J27" s="20"/>
      <c r="K27" s="20"/>
      <c r="L27" s="20"/>
      <c r="M27" s="20"/>
      <c r="N27" s="20"/>
      <c r="O27" s="20"/>
      <c r="P27" s="20"/>
    </row>
    <row r="28" spans="1:16" x14ac:dyDescent="0.3">
      <c r="A28" s="20">
        <v>24</v>
      </c>
      <c r="B28" s="32">
        <v>0.13</v>
      </c>
      <c r="C28" s="32">
        <v>0.23</v>
      </c>
      <c r="D28" s="32">
        <v>0.08</v>
      </c>
      <c r="E28" s="32">
        <v>0.19</v>
      </c>
      <c r="F28" s="32"/>
      <c r="G28" s="32"/>
      <c r="H28" s="20"/>
      <c r="I28" s="33"/>
      <c r="J28" s="20"/>
      <c r="K28" s="20"/>
      <c r="L28" s="20"/>
      <c r="M28" s="20"/>
      <c r="N28" s="20"/>
      <c r="O28" s="20"/>
      <c r="P28" s="20"/>
    </row>
    <row r="29" spans="1:16" x14ac:dyDescent="0.3">
      <c r="A29" s="20">
        <v>25</v>
      </c>
      <c r="B29" s="32">
        <v>0.18</v>
      </c>
      <c r="C29" s="32">
        <v>0.34</v>
      </c>
      <c r="D29" s="32">
        <v>0.12</v>
      </c>
      <c r="E29" s="32">
        <v>0.25</v>
      </c>
      <c r="F29" s="32"/>
      <c r="G29" s="32"/>
      <c r="H29" s="20"/>
      <c r="I29" s="33"/>
      <c r="J29" s="20"/>
      <c r="K29" s="20"/>
      <c r="L29" s="20"/>
      <c r="M29" s="20"/>
      <c r="N29" s="20"/>
      <c r="O29" s="20"/>
      <c r="P29" s="20"/>
    </row>
    <row r="30" spans="1:16" x14ac:dyDescent="0.3">
      <c r="A30" s="20">
        <v>26</v>
      </c>
      <c r="B30" s="32">
        <v>0.18</v>
      </c>
      <c r="C30" s="32">
        <v>0.34</v>
      </c>
      <c r="D30" s="32">
        <v>0.12</v>
      </c>
      <c r="E30" s="32">
        <v>0.25</v>
      </c>
      <c r="F30" s="32"/>
      <c r="G30" s="32"/>
      <c r="H30" s="20"/>
      <c r="I30" s="33"/>
      <c r="J30" s="20"/>
      <c r="K30" s="20"/>
      <c r="L30" s="20"/>
      <c r="M30" s="20"/>
      <c r="N30" s="20"/>
      <c r="O30" s="20"/>
      <c r="P30" s="20"/>
    </row>
    <row r="31" spans="1:16" x14ac:dyDescent="0.3">
      <c r="A31" s="20">
        <v>27</v>
      </c>
      <c r="B31" s="32">
        <v>0.18</v>
      </c>
      <c r="C31" s="32">
        <v>0.34</v>
      </c>
      <c r="D31" s="32">
        <v>0.12</v>
      </c>
      <c r="E31" s="32">
        <v>0.25</v>
      </c>
      <c r="F31" s="32"/>
      <c r="G31" s="32"/>
      <c r="H31" s="20"/>
      <c r="I31" s="33"/>
      <c r="J31" s="20"/>
      <c r="K31" s="20"/>
      <c r="L31" s="20"/>
      <c r="M31" s="20"/>
      <c r="N31" s="20"/>
      <c r="O31" s="20"/>
      <c r="P31" s="20"/>
    </row>
    <row r="32" spans="1:16" x14ac:dyDescent="0.3">
      <c r="A32" s="20">
        <v>28</v>
      </c>
      <c r="B32" s="32">
        <v>0.18</v>
      </c>
      <c r="C32" s="32">
        <v>0.34</v>
      </c>
      <c r="D32" s="32">
        <v>0.12</v>
      </c>
      <c r="E32" s="32">
        <v>0.25</v>
      </c>
      <c r="F32" s="32"/>
      <c r="G32" s="32"/>
      <c r="H32" s="20"/>
      <c r="I32" s="33"/>
      <c r="J32" s="20"/>
      <c r="K32" s="20"/>
      <c r="L32" s="20"/>
      <c r="M32" s="20"/>
      <c r="N32" s="20"/>
      <c r="O32" s="20"/>
      <c r="P32" s="20"/>
    </row>
    <row r="33" spans="1:16" x14ac:dyDescent="0.3">
      <c r="A33" s="20">
        <v>29</v>
      </c>
      <c r="B33" s="32">
        <v>0.18</v>
      </c>
      <c r="C33" s="32">
        <v>0.34</v>
      </c>
      <c r="D33" s="32">
        <v>0.12</v>
      </c>
      <c r="E33" s="32">
        <v>0.25</v>
      </c>
      <c r="F33" s="32"/>
      <c r="G33" s="32"/>
      <c r="H33" s="20"/>
      <c r="I33" s="33"/>
      <c r="J33" s="20"/>
      <c r="K33" s="20"/>
      <c r="L33" s="20"/>
      <c r="M33" s="20"/>
      <c r="N33" s="20"/>
      <c r="O33" s="20"/>
      <c r="P33" s="20"/>
    </row>
    <row r="34" spans="1:16" x14ac:dyDescent="0.3">
      <c r="A34" s="20">
        <v>30</v>
      </c>
      <c r="B34" s="32">
        <v>0.28999999999999998</v>
      </c>
      <c r="C34" s="32">
        <v>0.56999999999999995</v>
      </c>
      <c r="D34" s="32">
        <v>0.21</v>
      </c>
      <c r="E34" s="32">
        <v>0.44</v>
      </c>
      <c r="F34" s="32"/>
      <c r="G34" s="32"/>
      <c r="H34" s="20"/>
      <c r="I34" s="33"/>
      <c r="J34" s="20"/>
      <c r="K34" s="20"/>
      <c r="L34" s="20"/>
      <c r="M34" s="20"/>
      <c r="N34" s="20"/>
      <c r="O34" s="20"/>
      <c r="P34" s="20"/>
    </row>
    <row r="35" spans="1:16" x14ac:dyDescent="0.3">
      <c r="A35" s="20">
        <v>31</v>
      </c>
      <c r="B35" s="32">
        <v>0.28999999999999998</v>
      </c>
      <c r="C35" s="32">
        <v>0.56999999999999995</v>
      </c>
      <c r="D35" s="32">
        <v>0.21</v>
      </c>
      <c r="E35" s="32">
        <v>0.44</v>
      </c>
      <c r="F35" s="32"/>
      <c r="G35" s="32"/>
      <c r="H35" s="20"/>
      <c r="I35" s="33"/>
      <c r="J35" s="20"/>
      <c r="K35" s="20"/>
      <c r="L35" s="20"/>
      <c r="M35" s="20"/>
      <c r="N35" s="20"/>
      <c r="O35" s="20"/>
      <c r="P35" s="20"/>
    </row>
    <row r="36" spans="1:16" x14ac:dyDescent="0.3">
      <c r="A36" s="20">
        <v>32</v>
      </c>
      <c r="B36" s="32">
        <v>0.28999999999999998</v>
      </c>
      <c r="C36" s="32">
        <v>0.56999999999999995</v>
      </c>
      <c r="D36" s="32">
        <v>0.21</v>
      </c>
      <c r="E36" s="32">
        <v>0.44</v>
      </c>
      <c r="F36" s="32"/>
      <c r="G36" s="32"/>
      <c r="H36" s="20"/>
      <c r="I36" s="33"/>
      <c r="J36" s="20"/>
      <c r="K36" s="20"/>
      <c r="L36" s="20"/>
      <c r="M36" s="20"/>
      <c r="N36" s="20"/>
      <c r="O36" s="20"/>
      <c r="P36" s="20"/>
    </row>
    <row r="37" spans="1:16" x14ac:dyDescent="0.3">
      <c r="A37" s="20">
        <v>33</v>
      </c>
      <c r="B37" s="32">
        <v>0.28999999999999998</v>
      </c>
      <c r="C37" s="32">
        <v>0.56999999999999995</v>
      </c>
      <c r="D37" s="32">
        <v>0.21</v>
      </c>
      <c r="E37" s="32">
        <v>0.44</v>
      </c>
      <c r="F37" s="32"/>
      <c r="G37" s="32"/>
      <c r="H37" s="20"/>
      <c r="I37" s="33"/>
      <c r="J37" s="20"/>
      <c r="K37" s="20"/>
      <c r="L37" s="20"/>
      <c r="M37" s="20"/>
      <c r="N37" s="20"/>
      <c r="O37" s="20"/>
      <c r="P37" s="20"/>
    </row>
    <row r="38" spans="1:16" x14ac:dyDescent="0.3">
      <c r="A38" s="20">
        <v>34</v>
      </c>
      <c r="B38" s="32">
        <v>0.28999999999999998</v>
      </c>
      <c r="C38" s="32">
        <v>0.56999999999999995</v>
      </c>
      <c r="D38" s="32">
        <v>0.21</v>
      </c>
      <c r="E38" s="32">
        <v>0.44</v>
      </c>
      <c r="F38" s="32"/>
      <c r="G38" s="32"/>
      <c r="H38" s="20"/>
      <c r="I38" s="33"/>
      <c r="J38" s="20"/>
      <c r="K38" s="20"/>
      <c r="L38" s="20"/>
      <c r="M38" s="20"/>
      <c r="N38" s="20"/>
      <c r="O38" s="20"/>
      <c r="P38" s="20"/>
    </row>
    <row r="39" spans="1:16" x14ac:dyDescent="0.3">
      <c r="A39" s="20">
        <v>35</v>
      </c>
      <c r="B39" s="32">
        <v>0.39</v>
      </c>
      <c r="C39" s="32">
        <v>0.79</v>
      </c>
      <c r="D39" s="32">
        <v>0.28000000000000003</v>
      </c>
      <c r="E39" s="32">
        <v>0.61</v>
      </c>
      <c r="F39" s="32"/>
      <c r="G39" s="32"/>
      <c r="H39" s="20"/>
      <c r="I39" s="33"/>
      <c r="J39" s="20"/>
      <c r="K39" s="20"/>
      <c r="L39" s="20"/>
      <c r="M39" s="20"/>
      <c r="N39" s="20"/>
      <c r="O39" s="20"/>
      <c r="P39" s="20"/>
    </row>
    <row r="40" spans="1:16" x14ac:dyDescent="0.3">
      <c r="A40" s="20">
        <v>36</v>
      </c>
      <c r="B40" s="32">
        <v>0.39</v>
      </c>
      <c r="C40" s="32">
        <v>0.79</v>
      </c>
      <c r="D40" s="32">
        <v>0.28000000000000003</v>
      </c>
      <c r="E40" s="32">
        <v>0.61</v>
      </c>
      <c r="F40" s="32"/>
      <c r="G40" s="32"/>
      <c r="H40" s="20"/>
      <c r="I40" s="33"/>
      <c r="J40" s="20"/>
      <c r="K40" s="20"/>
      <c r="L40" s="20"/>
      <c r="M40" s="20"/>
      <c r="N40" s="20"/>
      <c r="O40" s="20"/>
      <c r="P40" s="20"/>
    </row>
    <row r="41" spans="1:16" x14ac:dyDescent="0.3">
      <c r="A41" s="20">
        <v>37</v>
      </c>
      <c r="B41" s="32">
        <v>0.39</v>
      </c>
      <c r="C41" s="32">
        <v>0.79</v>
      </c>
      <c r="D41" s="32">
        <v>0.28000000000000003</v>
      </c>
      <c r="E41" s="32">
        <v>0.61</v>
      </c>
      <c r="F41" s="32"/>
      <c r="G41" s="32"/>
      <c r="H41" s="20"/>
      <c r="I41" s="33"/>
      <c r="J41" s="20"/>
      <c r="K41" s="20"/>
      <c r="L41" s="20"/>
      <c r="M41" s="20"/>
      <c r="N41" s="20"/>
      <c r="O41" s="20"/>
      <c r="P41" s="20"/>
    </row>
    <row r="42" spans="1:16" x14ac:dyDescent="0.3">
      <c r="A42" s="20">
        <v>38</v>
      </c>
      <c r="B42" s="32">
        <v>0.39</v>
      </c>
      <c r="C42" s="32">
        <v>0.79</v>
      </c>
      <c r="D42" s="32">
        <v>0.28000000000000003</v>
      </c>
      <c r="E42" s="32">
        <v>0.61</v>
      </c>
      <c r="F42" s="32"/>
      <c r="G42" s="32"/>
      <c r="H42" s="20"/>
      <c r="I42" s="33"/>
      <c r="J42" s="20"/>
      <c r="K42" s="20"/>
      <c r="L42" s="20"/>
      <c r="M42" s="20"/>
      <c r="N42" s="20"/>
      <c r="O42" s="20"/>
      <c r="P42" s="20"/>
    </row>
    <row r="43" spans="1:16" x14ac:dyDescent="0.3">
      <c r="A43" s="20">
        <v>39</v>
      </c>
      <c r="B43" s="32">
        <v>0.39</v>
      </c>
      <c r="C43" s="32">
        <v>0.79</v>
      </c>
      <c r="D43" s="32">
        <v>0.28000000000000003</v>
      </c>
      <c r="E43" s="32">
        <v>0.61</v>
      </c>
      <c r="F43" s="32"/>
      <c r="G43" s="32"/>
      <c r="H43" s="20"/>
      <c r="I43" s="33"/>
      <c r="J43" s="20"/>
      <c r="K43" s="20"/>
      <c r="L43" s="20"/>
      <c r="M43" s="20"/>
      <c r="N43" s="20"/>
      <c r="O43" s="20"/>
      <c r="P43" s="20"/>
    </row>
    <row r="44" spans="1:16" x14ac:dyDescent="0.3">
      <c r="A44" s="20">
        <v>40</v>
      </c>
      <c r="B44" s="32">
        <v>0.57999999999999996</v>
      </c>
      <c r="C44" s="32">
        <v>1.18</v>
      </c>
      <c r="D44" s="32">
        <v>0.44</v>
      </c>
      <c r="E44" s="32">
        <v>0.93</v>
      </c>
      <c r="F44" s="32"/>
      <c r="G44" s="32"/>
      <c r="H44" s="20"/>
      <c r="I44" s="33"/>
      <c r="J44" s="20"/>
      <c r="K44" s="20"/>
      <c r="L44" s="20"/>
      <c r="M44" s="20"/>
      <c r="N44" s="20"/>
      <c r="O44" s="20"/>
      <c r="P44" s="20"/>
    </row>
    <row r="45" spans="1:16" x14ac:dyDescent="0.3">
      <c r="A45" s="20">
        <v>41</v>
      </c>
      <c r="B45" s="32">
        <v>0.57999999999999996</v>
      </c>
      <c r="C45" s="32">
        <v>1.18</v>
      </c>
      <c r="D45" s="32">
        <v>0.44</v>
      </c>
      <c r="E45" s="32">
        <v>0.93</v>
      </c>
      <c r="F45" s="32"/>
      <c r="G45" s="32"/>
      <c r="H45" s="20"/>
      <c r="I45" s="33"/>
      <c r="J45" s="20"/>
      <c r="K45" s="20"/>
      <c r="L45" s="20"/>
      <c r="M45" s="20"/>
      <c r="N45" s="20"/>
      <c r="O45" s="20"/>
      <c r="P45" s="20"/>
    </row>
    <row r="46" spans="1:16" x14ac:dyDescent="0.3">
      <c r="A46" s="20">
        <v>42</v>
      </c>
      <c r="B46" s="32">
        <v>0.57999999999999996</v>
      </c>
      <c r="C46" s="32">
        <v>1.18</v>
      </c>
      <c r="D46" s="32">
        <v>0.44</v>
      </c>
      <c r="E46" s="32">
        <v>0.93</v>
      </c>
      <c r="F46" s="32"/>
      <c r="G46" s="32"/>
      <c r="H46" s="20"/>
      <c r="I46" s="33"/>
      <c r="J46" s="20"/>
      <c r="K46" s="20"/>
      <c r="L46" s="20"/>
      <c r="M46" s="20"/>
      <c r="N46" s="20"/>
      <c r="O46" s="20"/>
      <c r="P46" s="20"/>
    </row>
    <row r="47" spans="1:16" x14ac:dyDescent="0.3">
      <c r="A47" s="20">
        <v>43</v>
      </c>
      <c r="B47" s="32">
        <v>0.57999999999999996</v>
      </c>
      <c r="C47" s="32">
        <v>1.18</v>
      </c>
      <c r="D47" s="32">
        <v>0.44</v>
      </c>
      <c r="E47" s="32">
        <v>0.93</v>
      </c>
      <c r="F47" s="32"/>
      <c r="G47" s="32"/>
      <c r="H47" s="20"/>
      <c r="I47" s="33"/>
      <c r="J47" s="20"/>
      <c r="K47" s="20"/>
      <c r="L47" s="20"/>
      <c r="M47" s="20"/>
      <c r="N47" s="20"/>
      <c r="O47" s="20"/>
      <c r="P47" s="20"/>
    </row>
    <row r="48" spans="1:16" x14ac:dyDescent="0.3">
      <c r="A48" s="20">
        <v>44</v>
      </c>
      <c r="B48" s="32">
        <v>0.57999999999999996</v>
      </c>
      <c r="C48" s="32">
        <v>1.18</v>
      </c>
      <c r="D48" s="32">
        <v>0.44</v>
      </c>
      <c r="E48" s="32">
        <v>0.93</v>
      </c>
      <c r="F48" s="32"/>
      <c r="G48" s="32"/>
      <c r="H48" s="20"/>
      <c r="I48" s="33"/>
      <c r="J48" s="20"/>
      <c r="K48" s="20"/>
      <c r="L48" s="20"/>
      <c r="M48" s="20"/>
      <c r="N48" s="20"/>
      <c r="O48" s="20"/>
      <c r="P48" s="20"/>
    </row>
    <row r="49" spans="1:16" x14ac:dyDescent="0.3">
      <c r="A49" s="20">
        <v>45</v>
      </c>
      <c r="B49" s="32">
        <v>0.87</v>
      </c>
      <c r="C49" s="32">
        <v>1.73</v>
      </c>
      <c r="D49" s="32">
        <v>0.67</v>
      </c>
      <c r="E49" s="32">
        <v>1.4</v>
      </c>
      <c r="F49" s="32"/>
      <c r="G49" s="32"/>
      <c r="H49" s="20"/>
      <c r="I49" s="33"/>
      <c r="J49" s="20"/>
      <c r="K49" s="20"/>
      <c r="L49" s="20"/>
      <c r="M49" s="20"/>
      <c r="N49" s="20"/>
      <c r="O49" s="20"/>
      <c r="P49" s="20"/>
    </row>
    <row r="50" spans="1:16" x14ac:dyDescent="0.3">
      <c r="A50" s="20">
        <v>46</v>
      </c>
      <c r="B50" s="32">
        <v>0.87</v>
      </c>
      <c r="C50" s="32">
        <v>1.73</v>
      </c>
      <c r="D50" s="32">
        <v>0.67</v>
      </c>
      <c r="E50" s="32">
        <v>1.4</v>
      </c>
      <c r="F50" s="32"/>
      <c r="G50" s="32"/>
      <c r="H50" s="20"/>
      <c r="I50" s="33"/>
      <c r="J50" s="20"/>
      <c r="K50" s="20"/>
      <c r="L50" s="20"/>
      <c r="M50" s="20"/>
      <c r="N50" s="20"/>
      <c r="O50" s="20"/>
      <c r="P50" s="20"/>
    </row>
    <row r="51" spans="1:16" x14ac:dyDescent="0.3">
      <c r="A51" s="20">
        <v>47</v>
      </c>
      <c r="B51" s="32">
        <v>0.87</v>
      </c>
      <c r="C51" s="32">
        <v>1.73</v>
      </c>
      <c r="D51" s="32">
        <v>0.67</v>
      </c>
      <c r="E51" s="32">
        <v>1.4</v>
      </c>
      <c r="F51" s="32"/>
      <c r="G51" s="32"/>
      <c r="H51" s="20"/>
      <c r="I51" s="33"/>
      <c r="J51" s="20"/>
      <c r="K51" s="20"/>
      <c r="L51" s="20"/>
      <c r="M51" s="20"/>
      <c r="N51" s="20"/>
      <c r="O51" s="20"/>
      <c r="P51" s="20"/>
    </row>
    <row r="52" spans="1:16" x14ac:dyDescent="0.3">
      <c r="A52" s="20">
        <v>48</v>
      </c>
      <c r="B52" s="32">
        <v>0.87</v>
      </c>
      <c r="C52" s="32">
        <v>1.73</v>
      </c>
      <c r="D52" s="32">
        <v>0.67</v>
      </c>
      <c r="E52" s="32">
        <v>1.4</v>
      </c>
      <c r="F52" s="32"/>
      <c r="G52" s="32"/>
      <c r="H52" s="20"/>
      <c r="I52" s="33"/>
      <c r="J52" s="20"/>
      <c r="K52" s="20"/>
      <c r="L52" s="20"/>
      <c r="M52" s="20"/>
      <c r="N52" s="20"/>
      <c r="O52" s="20"/>
      <c r="P52" s="20"/>
    </row>
    <row r="53" spans="1:16" x14ac:dyDescent="0.3">
      <c r="A53" s="20">
        <v>49</v>
      </c>
      <c r="B53" s="32">
        <v>0.87</v>
      </c>
      <c r="C53" s="32">
        <v>1.73</v>
      </c>
      <c r="D53" s="32">
        <v>0.67</v>
      </c>
      <c r="E53" s="32">
        <v>1.4</v>
      </c>
      <c r="F53" s="32"/>
      <c r="G53" s="32"/>
      <c r="H53" s="20"/>
      <c r="I53" s="33"/>
      <c r="J53" s="20"/>
      <c r="K53" s="20"/>
      <c r="L53" s="20"/>
      <c r="M53" s="20"/>
      <c r="N53" s="20"/>
      <c r="O53" s="20"/>
      <c r="P53" s="20"/>
    </row>
    <row r="54" spans="1:16" x14ac:dyDescent="0.3">
      <c r="A54" s="20">
        <v>50</v>
      </c>
      <c r="B54" s="32">
        <v>1.24</v>
      </c>
      <c r="C54" s="32">
        <v>2.16</v>
      </c>
      <c r="D54" s="32">
        <v>0.96</v>
      </c>
      <c r="E54" s="32">
        <v>1.66</v>
      </c>
      <c r="F54" s="32"/>
      <c r="G54" s="32"/>
      <c r="H54" s="20"/>
      <c r="I54" s="33"/>
      <c r="J54" s="20"/>
      <c r="K54" s="20"/>
      <c r="L54" s="20"/>
      <c r="M54" s="20"/>
      <c r="N54" s="20"/>
      <c r="O54" s="20"/>
      <c r="P54" s="20"/>
    </row>
    <row r="55" spans="1:16" x14ac:dyDescent="0.3">
      <c r="A55" s="20">
        <v>51</v>
      </c>
      <c r="B55" s="32">
        <v>1.24</v>
      </c>
      <c r="C55" s="32">
        <v>2.16</v>
      </c>
      <c r="D55" s="32">
        <v>0.96</v>
      </c>
      <c r="E55" s="32">
        <v>1.66</v>
      </c>
      <c r="F55" s="32"/>
      <c r="G55" s="32"/>
      <c r="H55" s="20"/>
      <c r="I55" s="33"/>
      <c r="J55" s="20"/>
      <c r="K55" s="20"/>
      <c r="L55" s="20"/>
      <c r="M55" s="20"/>
      <c r="N55" s="20"/>
      <c r="O55" s="20"/>
      <c r="P55" s="20"/>
    </row>
    <row r="56" spans="1:16" x14ac:dyDescent="0.3">
      <c r="A56" s="20">
        <v>52</v>
      </c>
      <c r="B56" s="32">
        <v>1.24</v>
      </c>
      <c r="C56" s="32">
        <v>2.16</v>
      </c>
      <c r="D56" s="32">
        <v>0.96</v>
      </c>
      <c r="E56" s="32">
        <v>1.66</v>
      </c>
      <c r="F56" s="32"/>
      <c r="G56" s="32"/>
      <c r="H56" s="20"/>
      <c r="I56" s="33"/>
      <c r="J56" s="20"/>
      <c r="K56" s="20"/>
      <c r="L56" s="20"/>
      <c r="M56" s="20"/>
      <c r="N56" s="20"/>
      <c r="O56" s="20"/>
      <c r="P56" s="20"/>
    </row>
    <row r="57" spans="1:16" x14ac:dyDescent="0.3">
      <c r="A57" s="20">
        <v>53</v>
      </c>
      <c r="B57" s="32">
        <v>1.24</v>
      </c>
      <c r="C57" s="32">
        <v>2.16</v>
      </c>
      <c r="D57" s="32">
        <v>0.96</v>
      </c>
      <c r="E57" s="32">
        <v>1.66</v>
      </c>
      <c r="F57" s="32"/>
      <c r="G57" s="32"/>
      <c r="H57" s="20"/>
      <c r="I57" s="33"/>
      <c r="J57" s="20"/>
      <c r="K57" s="20"/>
      <c r="L57" s="20"/>
      <c r="M57" s="20"/>
      <c r="N57" s="20"/>
      <c r="O57" s="20"/>
      <c r="P57" s="20"/>
    </row>
    <row r="58" spans="1:16" x14ac:dyDescent="0.3">
      <c r="A58" s="20">
        <v>54</v>
      </c>
      <c r="B58" s="32">
        <v>1.24</v>
      </c>
      <c r="C58" s="32">
        <v>2.16</v>
      </c>
      <c r="D58" s="32">
        <v>0.96</v>
      </c>
      <c r="E58" s="32">
        <v>1.66</v>
      </c>
      <c r="F58" s="32"/>
      <c r="G58" s="32"/>
      <c r="H58" s="20"/>
      <c r="I58" s="33"/>
      <c r="J58" s="20"/>
      <c r="K58" s="20"/>
      <c r="L58" s="20"/>
      <c r="M58" s="20"/>
      <c r="N58" s="20"/>
      <c r="O58" s="20"/>
      <c r="P58" s="20"/>
    </row>
    <row r="59" spans="1:16" x14ac:dyDescent="0.3">
      <c r="A59" s="20">
        <v>55</v>
      </c>
      <c r="B59" s="32">
        <v>1.68</v>
      </c>
      <c r="C59" s="32">
        <v>2.2999999999999998</v>
      </c>
      <c r="D59" s="32">
        <v>1.28</v>
      </c>
      <c r="E59" s="32">
        <v>1.7</v>
      </c>
      <c r="F59" s="32"/>
      <c r="G59" s="32"/>
      <c r="H59" s="20"/>
      <c r="I59" s="33"/>
      <c r="J59" s="20"/>
      <c r="K59" s="20"/>
      <c r="L59" s="20"/>
      <c r="M59" s="20"/>
      <c r="N59" s="20"/>
      <c r="O59" s="20"/>
      <c r="P59" s="20"/>
    </row>
    <row r="60" spans="1:16" x14ac:dyDescent="0.3">
      <c r="A60" s="20">
        <v>56</v>
      </c>
      <c r="B60" s="32">
        <v>1.68</v>
      </c>
      <c r="C60" s="32">
        <v>2.2999999999999998</v>
      </c>
      <c r="D60" s="32">
        <v>1.28</v>
      </c>
      <c r="E60" s="32">
        <v>1.7</v>
      </c>
      <c r="F60" s="32"/>
      <c r="G60" s="32"/>
      <c r="H60" s="20"/>
      <c r="I60" s="33"/>
      <c r="J60" s="20"/>
      <c r="K60" s="20"/>
      <c r="L60" s="20"/>
      <c r="M60" s="20"/>
      <c r="N60" s="20"/>
      <c r="O60" s="20"/>
      <c r="P60" s="20"/>
    </row>
    <row r="61" spans="1:16" x14ac:dyDescent="0.3">
      <c r="A61" s="20">
        <v>57</v>
      </c>
      <c r="B61" s="32">
        <v>1.68</v>
      </c>
      <c r="C61" s="32">
        <v>2.2999999999999998</v>
      </c>
      <c r="D61" s="32">
        <v>1.28</v>
      </c>
      <c r="E61" s="32">
        <v>1.7</v>
      </c>
      <c r="F61" s="32"/>
      <c r="G61" s="32"/>
      <c r="H61" s="20"/>
      <c r="I61" s="33"/>
      <c r="J61" s="20"/>
      <c r="K61" s="20"/>
      <c r="L61" s="20"/>
      <c r="M61" s="20"/>
      <c r="N61" s="20"/>
      <c r="O61" s="20"/>
      <c r="P61" s="20"/>
    </row>
    <row r="62" spans="1:16" x14ac:dyDescent="0.3">
      <c r="A62" s="20">
        <v>58</v>
      </c>
      <c r="B62" s="32">
        <v>1.68</v>
      </c>
      <c r="C62" s="32">
        <v>2.2999999999999998</v>
      </c>
      <c r="D62" s="32">
        <v>1.28</v>
      </c>
      <c r="E62" s="32">
        <v>1.7</v>
      </c>
      <c r="F62" s="32"/>
      <c r="G62" s="32"/>
      <c r="H62" s="20"/>
      <c r="I62" s="33"/>
      <c r="J62" s="20"/>
      <c r="K62" s="20"/>
      <c r="L62" s="20"/>
      <c r="M62" s="20"/>
      <c r="N62" s="20"/>
      <c r="O62" s="20"/>
      <c r="P62" s="20"/>
    </row>
    <row r="63" spans="1:16" x14ac:dyDescent="0.3">
      <c r="A63" s="20">
        <v>59</v>
      </c>
      <c r="B63" s="32">
        <v>1.68</v>
      </c>
      <c r="C63" s="32">
        <v>2.2999999999999998</v>
      </c>
      <c r="D63" s="32">
        <v>1.28</v>
      </c>
      <c r="E63" s="32">
        <v>1.7</v>
      </c>
      <c r="F63" s="32"/>
      <c r="G63" s="32"/>
      <c r="H63" s="20"/>
      <c r="I63" s="33"/>
      <c r="J63" s="20"/>
      <c r="K63" s="20"/>
      <c r="L63" s="20"/>
      <c r="M63" s="20"/>
      <c r="N63" s="20"/>
      <c r="O63" s="20"/>
      <c r="P63" s="20"/>
    </row>
    <row r="64" spans="1:16" x14ac:dyDescent="0.3">
      <c r="A64" s="37">
        <v>60</v>
      </c>
      <c r="B64" s="38">
        <f>'voluntary ltd'!$C$14</f>
        <v>1.89</v>
      </c>
      <c r="C64" s="38">
        <f>'voluntary ltd'!$D$14</f>
        <v>2.1800000000000002</v>
      </c>
      <c r="D64" s="38">
        <f>'voluntary ltd'!$E$14</f>
        <v>1.42</v>
      </c>
      <c r="E64" s="38">
        <f>'voluntary ltd'!$F$14</f>
        <v>1.63</v>
      </c>
      <c r="F64" s="32"/>
      <c r="G64" s="32"/>
      <c r="H64" s="20"/>
      <c r="I64" s="33"/>
      <c r="J64" s="20"/>
      <c r="K64" s="20"/>
      <c r="L64" s="20"/>
      <c r="M64" s="20"/>
      <c r="N64" s="20"/>
      <c r="O64" s="20"/>
      <c r="P64" s="20"/>
    </row>
    <row r="65" spans="1:16" x14ac:dyDescent="0.3">
      <c r="A65" s="37">
        <v>61</v>
      </c>
      <c r="B65" s="38">
        <f>'voluntary ltd'!$C$14</f>
        <v>1.89</v>
      </c>
      <c r="C65" s="38">
        <f>'voluntary ltd'!$D$14</f>
        <v>2.1800000000000002</v>
      </c>
      <c r="D65" s="38">
        <f>'voluntary ltd'!$E$14</f>
        <v>1.42</v>
      </c>
      <c r="E65" s="38">
        <f>'voluntary ltd'!$F$14</f>
        <v>1.63</v>
      </c>
      <c r="F65" s="32"/>
      <c r="G65" s="32"/>
      <c r="H65" s="20"/>
      <c r="I65" s="33"/>
      <c r="J65" s="20"/>
      <c r="K65" s="20"/>
      <c r="L65" s="20"/>
      <c r="M65" s="20"/>
      <c r="N65" s="20"/>
      <c r="O65" s="20"/>
      <c r="P65" s="20"/>
    </row>
    <row r="66" spans="1:16" x14ac:dyDescent="0.3">
      <c r="A66" s="37">
        <v>62</v>
      </c>
      <c r="B66" s="38">
        <f>'voluntary ltd'!$C$14</f>
        <v>1.89</v>
      </c>
      <c r="C66" s="38">
        <f>'voluntary ltd'!$D$14</f>
        <v>2.1800000000000002</v>
      </c>
      <c r="D66" s="38">
        <f>'voluntary ltd'!$E$14</f>
        <v>1.42</v>
      </c>
      <c r="E66" s="38">
        <f>'voluntary ltd'!$F$14</f>
        <v>1.63</v>
      </c>
      <c r="F66" s="32"/>
      <c r="G66" s="32"/>
      <c r="H66" s="20"/>
      <c r="I66" s="33"/>
      <c r="J66" s="20"/>
      <c r="K66" s="20"/>
      <c r="L66" s="20"/>
      <c r="M66" s="20"/>
      <c r="N66" s="20"/>
      <c r="O66" s="20"/>
      <c r="P66" s="20"/>
    </row>
    <row r="67" spans="1:16" x14ac:dyDescent="0.3">
      <c r="A67" s="37">
        <v>63</v>
      </c>
      <c r="B67" s="38">
        <f>'voluntary ltd'!$C$14</f>
        <v>1.89</v>
      </c>
      <c r="C67" s="38">
        <f>'voluntary ltd'!$D$14</f>
        <v>2.1800000000000002</v>
      </c>
      <c r="D67" s="38">
        <f>'voluntary ltd'!$E$14</f>
        <v>1.42</v>
      </c>
      <c r="E67" s="38">
        <f>'voluntary ltd'!$F$14</f>
        <v>1.63</v>
      </c>
      <c r="F67" s="32"/>
      <c r="G67" s="32"/>
      <c r="H67" s="20"/>
      <c r="I67" s="33"/>
      <c r="J67" s="20"/>
      <c r="K67" s="20"/>
      <c r="L67" s="20"/>
      <c r="M67" s="20"/>
      <c r="N67" s="20"/>
      <c r="O67" s="20"/>
      <c r="P67" s="20"/>
    </row>
    <row r="68" spans="1:16" x14ac:dyDescent="0.3">
      <c r="A68" s="37">
        <v>64</v>
      </c>
      <c r="B68" s="38">
        <f>'voluntary ltd'!$C$14</f>
        <v>1.89</v>
      </c>
      <c r="C68" s="38">
        <f>'voluntary ltd'!$D$14</f>
        <v>2.1800000000000002</v>
      </c>
      <c r="D68" s="38">
        <f>'voluntary ltd'!$E$14</f>
        <v>1.42</v>
      </c>
      <c r="E68" s="38">
        <f>'voluntary ltd'!$F$14</f>
        <v>1.63</v>
      </c>
      <c r="F68" s="32"/>
      <c r="G68" s="32"/>
      <c r="H68" s="20"/>
      <c r="I68" s="33"/>
      <c r="J68" s="20"/>
      <c r="K68" s="20"/>
      <c r="L68" s="20"/>
      <c r="M68" s="20"/>
      <c r="N68" s="20"/>
      <c r="O68" s="20"/>
      <c r="P68" s="20"/>
    </row>
    <row r="69" spans="1:16" x14ac:dyDescent="0.3">
      <c r="A69" s="37">
        <v>65</v>
      </c>
      <c r="B69" s="38">
        <f>'voluntary ltd'!$C$15</f>
        <v>1.05</v>
      </c>
      <c r="C69" s="38">
        <f>'voluntary ltd'!$D$15</f>
        <v>1.2</v>
      </c>
      <c r="D69" s="38">
        <f>'voluntary ltd'!$E$15</f>
        <v>0.79</v>
      </c>
      <c r="E69" s="38">
        <f>'voluntary ltd'!$F$15</f>
        <v>0.89</v>
      </c>
      <c r="F69" s="32"/>
      <c r="G69" s="32"/>
      <c r="H69" s="20"/>
      <c r="I69" s="33"/>
      <c r="J69" s="20"/>
      <c r="K69" s="20"/>
      <c r="L69" s="20"/>
      <c r="M69" s="20"/>
      <c r="N69" s="20"/>
      <c r="O69" s="20"/>
      <c r="P69" s="20"/>
    </row>
    <row r="70" spans="1:16" x14ac:dyDescent="0.3">
      <c r="A70" s="37">
        <v>66</v>
      </c>
      <c r="B70" s="38">
        <f>'voluntary ltd'!$C$15</f>
        <v>1.05</v>
      </c>
      <c r="C70" s="38">
        <f>'voluntary ltd'!$D$15</f>
        <v>1.2</v>
      </c>
      <c r="D70" s="38">
        <f>'voluntary ltd'!$E$15</f>
        <v>0.79</v>
      </c>
      <c r="E70" s="38">
        <f>'voluntary ltd'!$F$15</f>
        <v>0.89</v>
      </c>
      <c r="F70" s="32"/>
      <c r="G70" s="32"/>
      <c r="H70" s="20"/>
      <c r="I70" s="33"/>
      <c r="J70" s="20"/>
      <c r="K70" s="20"/>
      <c r="L70" s="20"/>
      <c r="M70" s="20"/>
      <c r="N70" s="20"/>
      <c r="O70" s="20"/>
      <c r="P70" s="20"/>
    </row>
    <row r="71" spans="1:16" x14ac:dyDescent="0.3">
      <c r="A71" s="37">
        <v>67</v>
      </c>
      <c r="B71" s="38">
        <f>'voluntary ltd'!$C$15</f>
        <v>1.05</v>
      </c>
      <c r="C71" s="38">
        <f>'voluntary ltd'!$D$15</f>
        <v>1.2</v>
      </c>
      <c r="D71" s="38">
        <f>'voluntary ltd'!$E$15</f>
        <v>0.79</v>
      </c>
      <c r="E71" s="38">
        <f>'voluntary ltd'!$F$15</f>
        <v>0.89</v>
      </c>
      <c r="F71" s="32"/>
      <c r="G71" s="32"/>
      <c r="H71" s="20"/>
      <c r="I71" s="33"/>
      <c r="J71" s="20"/>
      <c r="K71" s="20"/>
      <c r="L71" s="20"/>
      <c r="M71" s="20"/>
      <c r="N71" s="20"/>
      <c r="O71" s="20"/>
      <c r="P71" s="20"/>
    </row>
    <row r="72" spans="1:16" x14ac:dyDescent="0.3">
      <c r="A72" s="37">
        <v>68</v>
      </c>
      <c r="B72" s="38">
        <f>'voluntary ltd'!$C$15</f>
        <v>1.05</v>
      </c>
      <c r="C72" s="38">
        <f>'voluntary ltd'!$D$15</f>
        <v>1.2</v>
      </c>
      <c r="D72" s="38">
        <f>'voluntary ltd'!$E$15</f>
        <v>0.79</v>
      </c>
      <c r="E72" s="38">
        <f>'voluntary ltd'!$F$15</f>
        <v>0.89</v>
      </c>
      <c r="F72" s="32"/>
      <c r="G72" s="32"/>
      <c r="H72" s="20"/>
      <c r="I72" s="33"/>
      <c r="J72" s="20"/>
      <c r="K72" s="20"/>
      <c r="L72" s="20"/>
      <c r="M72" s="20"/>
      <c r="N72" s="20"/>
      <c r="O72" s="20"/>
      <c r="P72" s="20"/>
    </row>
    <row r="73" spans="1:16" x14ac:dyDescent="0.3">
      <c r="A73" s="37">
        <v>69</v>
      </c>
      <c r="B73" s="38">
        <f>'voluntary ltd'!$C$15</f>
        <v>1.05</v>
      </c>
      <c r="C73" s="38">
        <f>'voluntary ltd'!$D$15</f>
        <v>1.2</v>
      </c>
      <c r="D73" s="38">
        <f>'voluntary ltd'!$E$15</f>
        <v>0.79</v>
      </c>
      <c r="E73" s="38">
        <f>'voluntary ltd'!$F$15</f>
        <v>0.89</v>
      </c>
      <c r="F73" s="32"/>
      <c r="G73" s="32"/>
      <c r="H73" s="20"/>
      <c r="I73" s="33"/>
      <c r="J73" s="20"/>
      <c r="K73" s="20"/>
      <c r="L73" s="20"/>
      <c r="M73" s="20"/>
      <c r="N73" s="20"/>
      <c r="O73" s="20"/>
      <c r="P73" s="20"/>
    </row>
    <row r="74" spans="1:16" x14ac:dyDescent="0.3">
      <c r="A74" s="20">
        <v>70</v>
      </c>
      <c r="B74" s="32">
        <v>0.78</v>
      </c>
      <c r="C74" s="32">
        <v>0.88</v>
      </c>
      <c r="D74" s="32">
        <v>0.57999999999999996</v>
      </c>
      <c r="E74" s="32">
        <v>0.68</v>
      </c>
      <c r="F74" s="32"/>
      <c r="G74" s="32"/>
      <c r="H74" s="20"/>
      <c r="I74" s="33"/>
      <c r="J74" s="20"/>
      <c r="K74" s="20"/>
      <c r="L74" s="20"/>
      <c r="M74" s="20"/>
      <c r="N74" s="20"/>
      <c r="O74" s="20"/>
      <c r="P74" s="20"/>
    </row>
    <row r="75" spans="1:16" x14ac:dyDescent="0.3">
      <c r="A75" s="20">
        <v>71</v>
      </c>
      <c r="B75" s="32">
        <v>0.78</v>
      </c>
      <c r="C75" s="32">
        <v>0.88</v>
      </c>
      <c r="D75" s="32">
        <v>0.57999999999999996</v>
      </c>
      <c r="E75" s="32">
        <v>0.68</v>
      </c>
      <c r="F75" s="32"/>
      <c r="G75" s="32"/>
      <c r="H75" s="20"/>
      <c r="I75" s="33"/>
      <c r="J75" s="20"/>
      <c r="K75" s="20"/>
      <c r="L75" s="20"/>
      <c r="M75" s="20"/>
      <c r="N75" s="20"/>
      <c r="O75" s="20"/>
      <c r="P75" s="20"/>
    </row>
    <row r="76" spans="1:16" x14ac:dyDescent="0.3">
      <c r="A76" s="20">
        <v>72</v>
      </c>
      <c r="B76" s="32">
        <v>0.78</v>
      </c>
      <c r="C76" s="32">
        <v>0.88</v>
      </c>
      <c r="D76" s="32">
        <v>0.57999999999999996</v>
      </c>
      <c r="E76" s="32">
        <v>0.68</v>
      </c>
      <c r="F76" s="32"/>
      <c r="G76" s="32"/>
      <c r="H76" s="20"/>
      <c r="I76" s="33"/>
      <c r="J76" s="20"/>
      <c r="K76" s="20"/>
      <c r="L76" s="20"/>
      <c r="M76" s="20"/>
      <c r="N76" s="20"/>
      <c r="O76" s="20"/>
      <c r="P76" s="20"/>
    </row>
    <row r="77" spans="1:16" x14ac:dyDescent="0.3">
      <c r="A77" s="20">
        <v>73</v>
      </c>
      <c r="B77" s="32">
        <v>0.78</v>
      </c>
      <c r="C77" s="32">
        <v>0.88</v>
      </c>
      <c r="D77" s="32">
        <v>0.57999999999999996</v>
      </c>
      <c r="E77" s="32">
        <v>0.68</v>
      </c>
      <c r="F77" s="32"/>
      <c r="G77" s="32"/>
      <c r="H77" s="20"/>
      <c r="I77" s="33"/>
      <c r="J77" s="20"/>
      <c r="K77" s="20"/>
      <c r="L77" s="20"/>
      <c r="M77" s="20"/>
      <c r="N77" s="20"/>
      <c r="O77" s="20"/>
      <c r="P77" s="20"/>
    </row>
    <row r="78" spans="1:16" x14ac:dyDescent="0.3">
      <c r="A78" s="20">
        <v>74</v>
      </c>
      <c r="B78" s="32">
        <v>0.78</v>
      </c>
      <c r="C78" s="32">
        <v>0.88</v>
      </c>
      <c r="D78" s="32">
        <v>0.57999999999999996</v>
      </c>
      <c r="E78" s="32">
        <v>0.68</v>
      </c>
      <c r="F78" s="32"/>
      <c r="G78" s="32"/>
      <c r="H78" s="20"/>
      <c r="I78" s="33"/>
      <c r="J78" s="20"/>
      <c r="K78" s="20"/>
      <c r="L78" s="20"/>
      <c r="M78" s="20"/>
      <c r="N78" s="20"/>
      <c r="O78" s="20"/>
      <c r="P78" s="20"/>
    </row>
    <row r="79" spans="1:16" x14ac:dyDescent="0.3">
      <c r="A79" s="20">
        <v>75</v>
      </c>
      <c r="B79" s="32">
        <v>0.78</v>
      </c>
      <c r="C79" s="32">
        <v>0.88</v>
      </c>
      <c r="D79" s="32">
        <v>0.57999999999999996</v>
      </c>
      <c r="E79" s="32">
        <v>0.68</v>
      </c>
      <c r="F79" s="32"/>
      <c r="G79" s="32"/>
      <c r="H79" s="20"/>
      <c r="I79" s="33"/>
      <c r="J79" s="20"/>
      <c r="K79" s="20"/>
      <c r="L79" s="20"/>
      <c r="M79" s="20"/>
      <c r="N79" s="20"/>
      <c r="O79" s="20"/>
      <c r="P79" s="20"/>
    </row>
    <row r="80" spans="1:16" x14ac:dyDescent="0.3">
      <c r="A80" s="20">
        <v>76</v>
      </c>
      <c r="B80" s="32">
        <v>0.78</v>
      </c>
      <c r="C80" s="32">
        <v>0.88</v>
      </c>
      <c r="D80" s="32">
        <v>0.57999999999999996</v>
      </c>
      <c r="E80" s="32">
        <v>0.68</v>
      </c>
      <c r="F80" s="32"/>
      <c r="G80" s="32"/>
      <c r="H80" s="20"/>
      <c r="I80" s="33"/>
      <c r="J80" s="20"/>
      <c r="K80" s="20"/>
      <c r="L80" s="20"/>
      <c r="M80" s="20"/>
      <c r="N80" s="20"/>
      <c r="O80" s="20"/>
      <c r="P80" s="20"/>
    </row>
    <row r="81" spans="1:16" x14ac:dyDescent="0.3">
      <c r="A81" s="20">
        <v>77</v>
      </c>
      <c r="B81" s="32">
        <v>0.78</v>
      </c>
      <c r="C81" s="32">
        <v>0.88</v>
      </c>
      <c r="D81" s="32">
        <v>0.57999999999999996</v>
      </c>
      <c r="E81" s="32">
        <v>0.68</v>
      </c>
      <c r="F81" s="32"/>
      <c r="G81" s="32"/>
      <c r="H81" s="20"/>
      <c r="I81" s="33"/>
      <c r="J81" s="20"/>
      <c r="K81" s="20"/>
      <c r="L81" s="20"/>
      <c r="M81" s="20"/>
      <c r="N81" s="20"/>
      <c r="O81" s="20"/>
      <c r="P81" s="20"/>
    </row>
    <row r="82" spans="1:16" x14ac:dyDescent="0.3">
      <c r="A82" s="20">
        <v>78</v>
      </c>
      <c r="B82" s="32">
        <v>0.78</v>
      </c>
      <c r="C82" s="32">
        <v>0.88</v>
      </c>
      <c r="D82" s="32">
        <v>0.57999999999999996</v>
      </c>
      <c r="E82" s="32">
        <v>0.68</v>
      </c>
      <c r="F82" s="32"/>
      <c r="G82" s="32"/>
      <c r="H82" s="20"/>
      <c r="I82" s="33"/>
      <c r="J82" s="20"/>
      <c r="K82" s="20"/>
      <c r="L82" s="20"/>
      <c r="M82" s="20"/>
      <c r="N82" s="20"/>
      <c r="O82" s="20"/>
      <c r="P82" s="20"/>
    </row>
    <row r="83" spans="1:16" x14ac:dyDescent="0.3">
      <c r="A83" s="20">
        <v>79</v>
      </c>
      <c r="B83" s="32">
        <v>0.78</v>
      </c>
      <c r="C83" s="32">
        <v>0.88</v>
      </c>
      <c r="D83" s="32">
        <v>0.57999999999999996</v>
      </c>
      <c r="E83" s="32">
        <v>0.68</v>
      </c>
      <c r="F83" s="32"/>
      <c r="G83" s="32"/>
      <c r="H83" s="20"/>
      <c r="I83" s="33"/>
      <c r="J83" s="20"/>
      <c r="K83" s="20"/>
      <c r="L83" s="20"/>
      <c r="M83" s="20"/>
      <c r="N83" s="20"/>
      <c r="O83" s="20"/>
      <c r="P83" s="20"/>
    </row>
    <row r="84" spans="1:16" x14ac:dyDescent="0.3">
      <c r="A84" s="20">
        <v>80</v>
      </c>
      <c r="B84" s="32">
        <v>0.78</v>
      </c>
      <c r="C84" s="32">
        <v>0.88</v>
      </c>
      <c r="D84" s="32">
        <v>0.57999999999999996</v>
      </c>
      <c r="E84" s="32">
        <v>0.68</v>
      </c>
      <c r="F84" s="32"/>
      <c r="G84" s="32"/>
      <c r="H84" s="20"/>
      <c r="I84" s="33"/>
      <c r="J84" s="20"/>
      <c r="K84" s="20"/>
      <c r="L84" s="20"/>
      <c r="M84" s="20"/>
      <c r="N84" s="20"/>
      <c r="O84" s="20"/>
      <c r="P84" s="20"/>
    </row>
    <row r="85" spans="1:16" x14ac:dyDescent="0.3">
      <c r="A85" s="20">
        <v>81</v>
      </c>
      <c r="B85" s="32">
        <v>0.78</v>
      </c>
      <c r="C85" s="32">
        <v>0.88</v>
      </c>
      <c r="D85" s="32">
        <v>0.57999999999999996</v>
      </c>
      <c r="E85" s="32">
        <v>0.68</v>
      </c>
      <c r="F85" s="32"/>
      <c r="G85" s="32"/>
      <c r="H85" s="20"/>
      <c r="I85" s="33"/>
      <c r="J85" s="20"/>
      <c r="K85" s="20"/>
      <c r="L85" s="20"/>
      <c r="M85" s="20"/>
      <c r="N85" s="20"/>
      <c r="O85" s="20"/>
      <c r="P85" s="20"/>
    </row>
    <row r="86" spans="1:16" x14ac:dyDescent="0.3">
      <c r="A86" s="20">
        <v>82</v>
      </c>
      <c r="B86" s="32">
        <v>0.78</v>
      </c>
      <c r="C86" s="32">
        <v>0.88</v>
      </c>
      <c r="D86" s="32">
        <v>0.57999999999999996</v>
      </c>
      <c r="E86" s="32">
        <v>0.68</v>
      </c>
      <c r="F86" s="32"/>
      <c r="G86" s="32"/>
      <c r="H86" s="20"/>
      <c r="I86" s="33"/>
      <c r="J86" s="20"/>
      <c r="K86" s="20"/>
      <c r="L86" s="20"/>
      <c r="M86" s="20"/>
      <c r="N86" s="20"/>
      <c r="O86" s="20"/>
      <c r="P86" s="20"/>
    </row>
    <row r="87" spans="1:16" x14ac:dyDescent="0.3">
      <c r="A87" s="20">
        <v>83</v>
      </c>
      <c r="B87" s="32">
        <v>0.78</v>
      </c>
      <c r="C87" s="32">
        <v>0.88</v>
      </c>
      <c r="D87" s="32">
        <v>0.57999999999999996</v>
      </c>
      <c r="E87" s="32">
        <v>0.68</v>
      </c>
      <c r="F87" s="32"/>
      <c r="G87" s="32"/>
      <c r="H87" s="20"/>
      <c r="I87" s="33"/>
      <c r="J87" s="20"/>
      <c r="K87" s="20"/>
      <c r="L87" s="20"/>
      <c r="M87" s="20"/>
      <c r="N87" s="20"/>
      <c r="O87" s="20"/>
      <c r="P87" s="20"/>
    </row>
    <row r="88" spans="1:16" x14ac:dyDescent="0.3">
      <c r="A88" s="20">
        <v>84</v>
      </c>
      <c r="B88" s="32">
        <v>0.78</v>
      </c>
      <c r="C88" s="32">
        <v>0.88</v>
      </c>
      <c r="D88" s="32">
        <v>0.57999999999999996</v>
      </c>
      <c r="E88" s="32">
        <v>0.68</v>
      </c>
      <c r="F88" s="32"/>
      <c r="G88" s="32"/>
      <c r="H88" s="20"/>
      <c r="I88" s="33"/>
      <c r="J88" s="20"/>
      <c r="K88" s="20"/>
      <c r="L88" s="20"/>
      <c r="M88" s="20"/>
      <c r="N88" s="20"/>
      <c r="O88" s="20"/>
      <c r="P88" s="20"/>
    </row>
    <row r="89" spans="1:16" x14ac:dyDescent="0.3">
      <c r="A89" s="20">
        <v>85</v>
      </c>
      <c r="B89" s="32">
        <v>0.78</v>
      </c>
      <c r="C89" s="32">
        <v>0.88</v>
      </c>
      <c r="D89" s="32">
        <v>0.57999999999999996</v>
      </c>
      <c r="E89" s="32">
        <v>0.68</v>
      </c>
      <c r="F89" s="32"/>
      <c r="G89" s="32"/>
      <c r="H89" s="20"/>
      <c r="I89" s="33"/>
      <c r="J89" s="20"/>
      <c r="K89" s="20"/>
      <c r="L89" s="20"/>
      <c r="M89" s="20"/>
      <c r="N89" s="20"/>
      <c r="O89" s="20"/>
      <c r="P89" s="20"/>
    </row>
    <row r="90" spans="1:16" x14ac:dyDescent="0.3">
      <c r="A90" s="20">
        <v>86</v>
      </c>
      <c r="B90" s="32">
        <v>0.78</v>
      </c>
      <c r="C90" s="32">
        <v>0.88</v>
      </c>
      <c r="D90" s="32">
        <v>0.57999999999999996</v>
      </c>
      <c r="E90" s="32">
        <v>0.68</v>
      </c>
      <c r="F90" s="32"/>
      <c r="G90" s="32"/>
      <c r="H90" s="20"/>
      <c r="I90" s="33"/>
      <c r="J90" s="20"/>
      <c r="K90" s="20"/>
      <c r="L90" s="20"/>
      <c r="M90" s="20"/>
      <c r="N90" s="20"/>
      <c r="O90" s="20"/>
      <c r="P90" s="20"/>
    </row>
    <row r="91" spans="1:16" x14ac:dyDescent="0.3">
      <c r="A91" s="20">
        <v>87</v>
      </c>
      <c r="B91" s="32">
        <v>0.78</v>
      </c>
      <c r="C91" s="32">
        <v>0.88</v>
      </c>
      <c r="D91" s="32">
        <v>0.57999999999999996</v>
      </c>
      <c r="E91" s="32">
        <v>0.68</v>
      </c>
      <c r="F91" s="32"/>
      <c r="G91" s="32"/>
      <c r="H91" s="20"/>
      <c r="I91" s="33"/>
      <c r="J91" s="20"/>
      <c r="K91" s="20"/>
      <c r="L91" s="20"/>
      <c r="M91" s="20"/>
      <c r="N91" s="20"/>
      <c r="O91" s="20"/>
      <c r="P91" s="20"/>
    </row>
    <row r="92" spans="1:16" x14ac:dyDescent="0.3">
      <c r="A92" s="20">
        <v>88</v>
      </c>
      <c r="B92" s="32">
        <v>0.78</v>
      </c>
      <c r="C92" s="32">
        <v>0.88</v>
      </c>
      <c r="D92" s="32">
        <v>0.57999999999999996</v>
      </c>
      <c r="E92" s="32">
        <v>0.68</v>
      </c>
      <c r="F92" s="32"/>
      <c r="G92" s="32"/>
      <c r="H92" s="20"/>
      <c r="I92" s="33"/>
      <c r="J92" s="20"/>
      <c r="K92" s="20"/>
      <c r="L92" s="20"/>
      <c r="M92" s="20"/>
      <c r="N92" s="20"/>
      <c r="O92" s="20"/>
      <c r="P92" s="20"/>
    </row>
    <row r="93" spans="1:16" x14ac:dyDescent="0.3">
      <c r="A93" s="20">
        <v>89</v>
      </c>
      <c r="B93" s="32">
        <v>0.78</v>
      </c>
      <c r="C93" s="32">
        <v>0.88</v>
      </c>
      <c r="D93" s="32">
        <v>0.57999999999999996</v>
      </c>
      <c r="E93" s="32">
        <v>0.68</v>
      </c>
      <c r="F93" s="32"/>
      <c r="G93" s="32"/>
      <c r="H93" s="20"/>
      <c r="I93" s="33"/>
      <c r="J93" s="20"/>
      <c r="K93" s="20"/>
      <c r="L93" s="20"/>
      <c r="M93" s="20"/>
      <c r="N93" s="20"/>
      <c r="O93" s="20"/>
      <c r="P93" s="20"/>
    </row>
    <row r="94" spans="1:16" x14ac:dyDescent="0.3">
      <c r="A94" s="20">
        <v>90</v>
      </c>
      <c r="B94" s="32">
        <v>0.78</v>
      </c>
      <c r="C94" s="32">
        <v>0.88</v>
      </c>
      <c r="D94" s="32">
        <v>0.57999999999999996</v>
      </c>
      <c r="E94" s="32">
        <v>0.68</v>
      </c>
      <c r="F94" s="32"/>
      <c r="G94" s="32"/>
      <c r="H94" s="20"/>
      <c r="I94" s="33"/>
      <c r="J94" s="20"/>
      <c r="K94" s="20"/>
      <c r="L94" s="20"/>
      <c r="M94" s="20"/>
      <c r="N94" s="20"/>
      <c r="O94" s="20"/>
      <c r="P94" s="20"/>
    </row>
    <row r="95" spans="1:16" x14ac:dyDescent="0.3">
      <c r="A95" s="20">
        <v>91</v>
      </c>
      <c r="B95" s="32">
        <v>0.78</v>
      </c>
      <c r="C95" s="32">
        <v>0.88</v>
      </c>
      <c r="D95" s="32">
        <v>0.57999999999999996</v>
      </c>
      <c r="E95" s="32">
        <v>0.68</v>
      </c>
      <c r="F95" s="32"/>
      <c r="G95" s="32"/>
      <c r="H95" s="20"/>
      <c r="I95" s="33"/>
      <c r="J95" s="20"/>
      <c r="K95" s="20"/>
      <c r="L95" s="20"/>
      <c r="M95" s="20"/>
      <c r="N95" s="20"/>
      <c r="O95" s="20"/>
      <c r="P95" s="20"/>
    </row>
    <row r="96" spans="1:16" x14ac:dyDescent="0.3">
      <c r="A96" s="20">
        <v>92</v>
      </c>
      <c r="B96" s="32">
        <v>0.78</v>
      </c>
      <c r="C96" s="32">
        <v>0.88</v>
      </c>
      <c r="D96" s="32">
        <v>0.57999999999999996</v>
      </c>
      <c r="E96" s="32">
        <v>0.68</v>
      </c>
      <c r="F96" s="32"/>
      <c r="G96" s="32"/>
      <c r="H96" s="20"/>
      <c r="I96" s="33"/>
      <c r="J96" s="20"/>
      <c r="K96" s="20"/>
      <c r="L96" s="20"/>
      <c r="M96" s="20"/>
      <c r="N96" s="20"/>
      <c r="O96" s="20"/>
      <c r="P96" s="20"/>
    </row>
    <row r="97" spans="1:16" x14ac:dyDescent="0.3">
      <c r="A97" s="20">
        <v>93</v>
      </c>
      <c r="B97" s="32">
        <v>0.78</v>
      </c>
      <c r="C97" s="32">
        <v>0.88</v>
      </c>
      <c r="D97" s="32">
        <v>0.57999999999999996</v>
      </c>
      <c r="E97" s="32">
        <v>0.68</v>
      </c>
      <c r="F97" s="32"/>
      <c r="G97" s="32"/>
      <c r="H97" s="20"/>
      <c r="I97" s="33"/>
      <c r="J97" s="20"/>
      <c r="K97" s="20"/>
      <c r="L97" s="20"/>
      <c r="M97" s="20"/>
      <c r="N97" s="20"/>
      <c r="O97" s="20"/>
      <c r="P97" s="20"/>
    </row>
    <row r="98" spans="1:16" x14ac:dyDescent="0.3">
      <c r="A98" s="20">
        <v>94</v>
      </c>
      <c r="B98" s="32">
        <v>0.78</v>
      </c>
      <c r="C98" s="32">
        <v>0.88</v>
      </c>
      <c r="D98" s="32">
        <v>0.57999999999999996</v>
      </c>
      <c r="E98" s="32">
        <v>0.68</v>
      </c>
      <c r="F98" s="32"/>
      <c r="G98" s="32"/>
      <c r="H98" s="20"/>
      <c r="I98" s="33"/>
      <c r="J98" s="20"/>
      <c r="K98" s="20"/>
      <c r="L98" s="20"/>
      <c r="M98" s="20"/>
      <c r="N98" s="20"/>
      <c r="O98" s="20"/>
      <c r="P98" s="20"/>
    </row>
    <row r="99" spans="1:16" x14ac:dyDescent="0.3">
      <c r="A99" s="20">
        <v>95</v>
      </c>
      <c r="B99" s="32">
        <v>0.78</v>
      </c>
      <c r="C99" s="32">
        <v>0.88</v>
      </c>
      <c r="D99" s="32">
        <v>0.57999999999999996</v>
      </c>
      <c r="E99" s="32">
        <v>0.68</v>
      </c>
      <c r="F99" s="32"/>
      <c r="G99" s="32"/>
      <c r="H99" s="20"/>
      <c r="I99" s="33"/>
      <c r="J99" s="20"/>
      <c r="K99" s="20"/>
      <c r="L99" s="20"/>
      <c r="M99" s="20"/>
      <c r="N99" s="20"/>
      <c r="O99" s="20"/>
      <c r="P99" s="20"/>
    </row>
    <row r="100" spans="1:16" x14ac:dyDescent="0.3">
      <c r="A100" s="20">
        <v>96</v>
      </c>
      <c r="B100" s="32">
        <v>0.78</v>
      </c>
      <c r="C100" s="32">
        <v>0.88</v>
      </c>
      <c r="D100" s="32">
        <v>0.57999999999999996</v>
      </c>
      <c r="E100" s="32">
        <v>0.68</v>
      </c>
      <c r="F100" s="32"/>
      <c r="G100" s="32"/>
      <c r="H100" s="20"/>
      <c r="I100" s="33"/>
      <c r="J100" s="20"/>
      <c r="K100" s="20"/>
      <c r="L100" s="20"/>
      <c r="M100" s="20"/>
      <c r="N100" s="20"/>
      <c r="O100" s="20"/>
      <c r="P100" s="20"/>
    </row>
    <row r="101" spans="1:16" x14ac:dyDescent="0.3">
      <c r="A101" s="20">
        <v>97</v>
      </c>
      <c r="B101" s="32">
        <v>0.78</v>
      </c>
      <c r="C101" s="32">
        <v>0.88</v>
      </c>
      <c r="D101" s="32">
        <v>0.57999999999999996</v>
      </c>
      <c r="E101" s="32">
        <v>0.68</v>
      </c>
      <c r="F101" s="32"/>
      <c r="G101" s="32"/>
      <c r="H101" s="20"/>
      <c r="I101" s="33"/>
      <c r="J101" s="20"/>
      <c r="K101" s="20"/>
      <c r="L101" s="20"/>
      <c r="M101" s="20"/>
      <c r="N101" s="20"/>
      <c r="O101" s="20"/>
      <c r="P101" s="20"/>
    </row>
    <row r="102" spans="1:16" x14ac:dyDescent="0.3">
      <c r="A102" s="20">
        <v>98</v>
      </c>
      <c r="B102" s="32">
        <v>0.78</v>
      </c>
      <c r="C102" s="32">
        <v>0.88</v>
      </c>
      <c r="D102" s="32">
        <v>0.57999999999999996</v>
      </c>
      <c r="E102" s="32">
        <v>0.68</v>
      </c>
      <c r="F102" s="32"/>
      <c r="G102" s="32"/>
      <c r="H102" s="20"/>
      <c r="I102" s="33"/>
      <c r="J102" s="20"/>
      <c r="K102" s="20"/>
      <c r="L102" s="20"/>
      <c r="M102" s="20"/>
      <c r="N102" s="20"/>
      <c r="O102" s="20"/>
      <c r="P102" s="20"/>
    </row>
    <row r="103" spans="1:16" x14ac:dyDescent="0.3">
      <c r="A103" s="20">
        <v>99</v>
      </c>
      <c r="B103" s="32">
        <v>0.78</v>
      </c>
      <c r="C103" s="32">
        <v>0.88</v>
      </c>
      <c r="D103" s="32">
        <v>0.57999999999999996</v>
      </c>
      <c r="E103" s="32">
        <v>0.68</v>
      </c>
      <c r="F103" s="32"/>
      <c r="G103" s="32"/>
      <c r="H103" s="20"/>
      <c r="I103" s="33"/>
      <c r="J103" s="20"/>
      <c r="K103" s="20"/>
      <c r="L103" s="20"/>
      <c r="M103" s="20"/>
      <c r="N103" s="20"/>
      <c r="O103" s="20"/>
      <c r="P103" s="20"/>
    </row>
    <row r="104" spans="1:16" x14ac:dyDescent="0.3">
      <c r="A104" s="20"/>
      <c r="B104" s="20"/>
      <c r="C104" s="20"/>
      <c r="D104" s="20"/>
      <c r="E104" s="20"/>
      <c r="F104" s="20"/>
      <c r="G104" s="20"/>
      <c r="H104" s="20"/>
      <c r="I104" s="33"/>
      <c r="J104" s="20"/>
      <c r="K104" s="20"/>
      <c r="L104" s="20"/>
      <c r="M104" s="20"/>
      <c r="N104" s="20"/>
      <c r="O104" s="20"/>
      <c r="P104" s="20"/>
    </row>
    <row r="105" spans="1:16" x14ac:dyDescent="0.3">
      <c r="A105" s="20"/>
      <c r="B105" s="20"/>
      <c r="C105" s="20"/>
      <c r="D105" s="20"/>
      <c r="E105" s="20"/>
      <c r="F105" s="20"/>
      <c r="G105" s="20"/>
      <c r="H105" s="20"/>
      <c r="I105" s="33"/>
      <c r="J105" s="20"/>
      <c r="K105" s="20"/>
      <c r="L105" s="20"/>
      <c r="M105" s="20"/>
      <c r="N105" s="20"/>
      <c r="O105" s="20"/>
      <c r="P105" s="20"/>
    </row>
    <row r="106" spans="1:16" ht="19.2" x14ac:dyDescent="0.3">
      <c r="A106" s="20" t="s">
        <v>155</v>
      </c>
      <c r="B106" s="20"/>
      <c r="C106" s="20"/>
      <c r="D106" s="20"/>
      <c r="E106" s="20"/>
      <c r="F106" s="20"/>
      <c r="G106" s="20"/>
      <c r="H106" s="20"/>
      <c r="I106" s="33"/>
      <c r="J106" s="20"/>
      <c r="K106" s="20"/>
      <c r="L106" s="20"/>
      <c r="M106" s="20"/>
      <c r="N106" s="20"/>
      <c r="O106" s="20"/>
      <c r="P106" s="20"/>
    </row>
  </sheetData>
  <phoneticPr fontId="6" type="noConversion"/>
  <printOptions horizontalCentered="1"/>
  <pageMargins left="0.7" right="0.7" top="0.75" bottom="0.75" header="0.3" footer="0.3"/>
  <pageSetup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7 b 6 5 9 2 8 4 - b 7 0 d - 4 4 5 a - 9 0 6 f - 1 5 6 f 0 7 3 4 b c 8 e "   x m l n s = " h t t p : / / s c h e m a s . m i c r o s o f t . c o m / D a t a M a s h u p " > A A A A A N k D A A B Q S w M E F A A C A A g A w m J J X E g Z o F 6 l A A A A 9 w A A A B I A H A B D b 2 5 m a W c v U G F j a 2 F n Z S 5 4 b W w g o h g A K K A U A A A A A A A A A A A A A A A A A A A A A A A A A A A A h Y 9 N D o I w G E S v Q r q n P x A S Q 0 p Z u J X E h G j c N q V C I 3 w Y W i x 3 c + G R v I I Y R d 2 5 n D d v M X O / 3 n g + d W 1 w 0 Y M 1 P W S I Y Y o C D a q v D N Q Z G t 0 x X K F c 8 K 1 U J 1 n r Y J b B p p O t M t Q 4 d 0 4 J 8 d 5 j H + N + q E l E K S O H Y l O q R n c S f W T z X w 4 N W C d B a S T 4 / j V G R J g l F D O a x J h y s l B e G P g a 0 T z 4 2 f 5 A v h 5 b N w 5 a a A h 3 J S d L 5 O R 9 Q j w A U E s D B B Q A A g A I A M J i S 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Y k l c 4 0 U a w 9 I A A A C Z A Q A A E w A c A E Z v c m 1 1 b G F z L 1 N l Y 3 R p b 2 4 x L m 0 g o h g A K K A U A A A A A A A A A A A A A A A A A A A A A A A A A A A A d U 9 N a 8 J A E L 0 H 8 h + G 9 Z K A C C 1 4 k h y K C I J F x B Q 8 h C C b O G J w s y O z s 7 S l + N / d k i C 2 x L k M v H n z P h z W 0 p C F v N s v s z i K I 3 f S j A d w v m 0 1 f + 8 r t H h s Z G + I z v 4 C G R i U O I I w O X m u M S C L r x r N Z O 6 Z 0 c q O + F w F b p L + F G v d Y q a G l V R 5 L e Z k J b y U 4 0 5 w p D Z M L U l w X 6 I + I D s V 1 D 9 0 Z X D S X 3 o 8 6 b z H U P T 4 m z F 5 r Y 1 m l w l 7 L N M 4 a u x T 1 c e e o y f 5 I H l N 1 W D d Y f 6 9 w w o v A u / a C W z p 8 6 H B L 7 S + B 5 / + S f j v Z 3 Y D U E s B A i 0 A F A A C A A g A w m J J X E g Z o F 6 l A A A A 9 w A A A B I A A A A A A A A A A A A A A A A A A A A A A E N v b m Z p Z y 9 Q Y W N r Y W d l L n h t b F B L A Q I t A B Q A A g A I A M J i S V w P y u m r p A A A A O k A A A A T A A A A A A A A A A A A A A A A A P E A A A B b Q 2 9 u d G V u d F 9 U e X B l c 1 0 u e G 1 s U E s B A i 0 A F A A C A A g A w m J J X O N F G s P S A A A A m Q E A A B M A A A A A A A A A A A A A A A A A 4 g E A A E Z v c m 1 1 b G F z L 1 N l Y 3 R p b 2 4 x L m 1 Q S w U G A A A A A A M A A w D C A A A A A 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x U A A A A A A A B h F 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3 V t b W F y e V 9 i Z W 5 l Z m l 0 X 2 x v b 2 t 1 c D w v S X R l b V B h d G g + P C 9 J d G V t T G 9 j Y X R p b 2 4 + P F N 0 Y W J s Z U V u d H J p Z X M + P E V u d H J 5 I F R 5 c G U 9 I k l z U H J p d m F 0 Z S I g V m F s d W U 9 I m w w I i A v P j x F b n R y e S B U e X B l P S J R d W V y e U l E I i B W Y W x 1 Z T 0 i c z Q 0 N G V m Z G M 4 L W R l M m M t N D Y 4 N C 0 5 Y T d h L T I y N T l i Z T E x M j F h 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Z p b G x M Y X N 0 V X B k Y X R l Z C I g V m F s d W U 9 I m Q y M D I 2 L T A y L T A 5 V D E 3 O j I y O j A 0 L j M 3 M T Y 2 N T h a I i A v P j x F b n R y e S B U e X B l P S J G a W x s Z W R D b 2 1 w b G V 0 Z V J l c 3 V s d F R v V 2 9 y a 3 N o Z W V 0 I i B W Y W x 1 Z T 0 i b D E i I C 8 + P E V u d H J 5 I F R 5 c G U 9 I k Z p b G x P Y m p l Y 3 R U e X B l I i B W Y W x 1 Z T 0 i c 0 N v b m 5 l Y 3 R p b 2 5 P b m x 5 I i A v P j x F b n R y e S B U e X B l P S J G a W x s V G 9 E Y X R h T W 9 k Z W x F b m F i b G V k I i B W Y W x 1 Z T 0 i b D A 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3 N 1 b W 1 h c n l f Y m V u Z W Z p d F 9 s b 2 9 r d X A v Q X V 0 b 1 J l b W 9 2 Z W R D b 2 x 1 b W 5 z M S 5 7 Q S w w f S Z x d W 9 0 O y w m c X V v d D t T Z W N 0 a W 9 u M S 9 z d W 1 t Y X J 5 X 2 J l b m V m a X R f b G 9 v a 3 V w L 0 F 1 d G 9 S Z W 1 v d m V k Q 2 9 s d W 1 u c z E u e z F 4 I E J B R S B 0 b y A k M T A w L D A w M C w x f S Z x d W 9 0 O y w m c X V v d D t T Z W N 0 a W 9 u M S 9 z d W 1 t Y X J 5 X 2 J l b m V m a X R f b G 9 v a 3 V w L 0 F 1 d G 9 S Z W 1 v d m V k Q 2 9 s d W 1 u c z E u e z U w M D A v N T A w L z I w M D A s M n 0 m c X V v d D s s J n F 1 b 3 Q 7 U 2 V j d G l v b j E v c 3 V t b W F y e V 9 i Z W 5 l Z m l 0 X 2 x v b 2 t 1 c C 9 B d X R v U m V t b 3 Z l Z E N v b H V t b n M x L n s w L z c v M T M s M 3 0 m c X V v d D s s J n F 1 b 3 Q 7 U 2 V j d G l v b j E v c 3 V t b W F y e V 9 i Z W 5 l Z m l 0 X 2 x v b 2 t 1 c C 9 B d X R v U m V t b 3 Z l Z E N v b H V t b n M x L n s 5 M C w g N S B 5 c i w 0 f S Z x d W 9 0 O 1 0 s J n F 1 b 3 Q 7 Q 2 9 s d W 1 u Q 2 9 1 b n Q m c X V v d D s 6 N S w m c X V v d D t L Z X l D b 2 x 1 b W 5 O Y W 1 l c y Z x d W 9 0 O z p b X S w m c X V v d D t D b 2 x 1 b W 5 J Z G V u d G l 0 a W V z J n F 1 b 3 Q 7 O l s m c X V v d D t T Z W N 0 a W 9 u M S 9 z d W 1 t Y X J 5 X 2 J l b m V m a X R f b G 9 v a 3 V w L 0 F 1 d G 9 S Z W 1 v d m V k Q 2 9 s d W 1 u c z E u e 0 E s M H 0 m c X V v d D s s J n F 1 b 3 Q 7 U 2 V j d G l v b j E v c 3 V t b W F y e V 9 i Z W 5 l Z m l 0 X 2 x v b 2 t 1 c C 9 B d X R v U m V t b 3 Z l Z E N v b H V t b n M x L n s x e C B C Q U U g d G 8 g J D E w M C w w M D A s M X 0 m c X V v d D s s J n F 1 b 3 Q 7 U 2 V j d G l v b j E v c 3 V t b W F y e V 9 i Z W 5 l Z m l 0 X 2 x v b 2 t 1 c C 9 B d X R v U m V t b 3 Z l Z E N v b H V t b n M x L n s 1 M D A w L z U w M C 8 y M D A w L D J 9 J n F 1 b 3 Q 7 L C Z x d W 9 0 O 1 N l Y 3 R p b 2 4 x L 3 N 1 b W 1 h c n l f Y m V u Z W Z p d F 9 s b 2 9 r d X A v Q X V 0 b 1 J l b W 9 2 Z W R D b 2 x 1 b W 5 z M S 5 7 M C 8 3 L z E z L D N 9 J n F 1 b 3 Q 7 L C Z x d W 9 0 O 1 N l Y 3 R p b 2 4 x L 3 N 1 b W 1 h c n l f Y m V u Z W Z p d F 9 s b 2 9 r d X A v Q X V 0 b 1 J l b W 9 2 Z W R D b 2 x 1 b W 5 z M S 5 7 O T A s I D U g e X I s N H 0 m c X V v d D t d L C Z x d W 9 0 O 1 J l b G F 0 a W 9 u c 2 h p c E l u Z m 8 m c X V v d D s 6 W 1 1 9 I i A v P j x F b n R y e S B U e X B l P S J G a W x s Q 2 9 s d W 1 u V H l w Z X M i I F Z h b H V l P S J z Q U F B Q U F B Q T 0 i I C 8 + P E V u d H J 5 I F R 5 c G U 9 I k Z p b G x D b 2 x 1 b W 5 O Y W 1 l c y I g V m F s d W U 9 I n N b J n F 1 b 3 Q 7 Q S Z x d W 9 0 O y w m c X V v d D s x e C B C Q U U g d G 8 g J D E w M C w w M D A m c X V v d D s s J n F 1 b 3 Q 7 N T A w M C 8 1 M D A v M j A w M C Z x d W 9 0 O y w m c X V v d D s w L z c v M T M m c X V v d D s s J n F 1 b 3 Q 7 O T A s I D U g e X I m c X V v d D t d I i A v P j x F b n R y e S B U e X B l P S J G a W x s R X J y b 3 J D b 2 R l I i B W Y W x 1 Z T 0 i c 1 V u a 2 5 v d 2 4 i I C 8 + P E V u d H J 5 I F R 5 c G U 9 I k Z p b G x D b 3 V u d C I g V m F s d W U 9 I m w z I i A v P j x F b n R y e S B U e X B l P S J B Z G R l Z F R v R G F 0 Y U 1 v Z G V s I i B W Y W x 1 Z T 0 i b D A i I C 8 + P C 9 T d G F i b G V F b n R y a W V z P j w v S X R l b T 4 8 S X R l b T 4 8 S X R l b U x v Y 2 F 0 a W 9 u P j x J d G V t V H l w Z T 5 G b 3 J t d W x h P C 9 J d G V t V H l w Z T 4 8 S X R l b V B h d G g + U 2 V j d G l v b j E v c 3 V t b W F y e V 9 i Z W 5 l Z m l 0 X 2 x v b 2 t 1 c C 9 T b 3 V y Y 2 U 8 L 0 l 0 Z W 1 Q Y X R o P j w v S X R l b U x v Y 2 F 0 a W 9 u P j x T d G F i b G V F b n R y a W V z I C 8 + P C 9 J d G V t P j x J d G V t P j x J d G V t T G 9 j Y X R p b 2 4 + P E l 0 Z W 1 U e X B l P k Z v c m 1 1 b G E 8 L 0 l 0 Z W 1 U e X B l P j x J d G V t U G F 0 a D 5 T Z W N 0 a W 9 u M S 9 z d W 1 t Y X J 5 X 2 J l b m V m a X R f b G 9 v a 3 V w L 1 B y b 2 1 v d G V k J T I w S G V h Z G V y c z w v S X R l b V B h d G g + P C 9 J d G V t T G 9 j Y X R p b 2 4 + P F N 0 Y W J s Z U V u d H J p Z X M g L z 4 8 L 0 l 0 Z W 0 + P E l 0 Z W 0 + P E l 0 Z W 1 M b 2 N h d G l v b j 4 8 S X R l b V R 5 c G U + R m 9 y b X V s Y T w v S X R l b V R 5 c G U + P E l 0 Z W 1 Q Y X R o P l N l Y 3 R p b 2 4 x L 3 N 1 b W 1 h c n l f Y m V u Z W Z p d F 9 s b 2 9 r d X A l M j A o M i k 8 L 0 l 0 Z W 1 Q Y X R o P j w v S X R l b U x v Y 2 F 0 a W 9 u P j x T d G F i b G V F b n R y a W V z P j x F b n R y e S B U e X B l P S J R d W V y e U l E I i B W Y W x 1 Z T 0 i c z A z N j d h Y T g z L W J m M j k t N D Z l N S 0 4 Y m V m L W J j N G M y N j U 0 Y j E y N 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l z U H J p d m F 0 Z S I g V m F s d W U 9 I m w w I i A v P j x F b n R y e S B U e X B l P S J G a W x s T G F z d F V w Z G F 0 Z W Q i I F Z h b H V l P S J k M j A y N i 0 w M i 0 w O V Q x N z o y M j o w N C 4 z N z Q 2 N T Y 0 W i I g L z 4 8 R W 5 0 c n k g V H l w Z T 0 i R m l s b G V k Q 2 9 t c G x l d G V S Z X N 1 b H R U b 1 d v c m t z a G V l d C I g V m F s d W U 9 I m w x I i A v P j x F b n R y e S B U e X B l P S J G a W x s T 2 J q Z W N 0 V H l w Z S I g V m F s d W U 9 I n N D b 2 5 u Z W N 0 a W 9 u T 2 5 s e S I g L z 4 8 R W 5 0 c n k g V H l w Z T 0 i R m l s b F R v R G F 0 Y U 1 v Z G V s R W 5 h Y m x l Z C I g V m F s d W U 9 I m w w 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Q 2 9 s d W 1 u Q 2 9 1 b n Q m c X V v d D s 6 N S w m c X V v d D t L Z X l D b 2 x 1 b W 5 O Y W 1 l c y Z x d W 9 0 O z p b X S w m c X V v d D t D 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U m V s Y X R p b 2 5 z a G l w S W 5 m b y Z x d W 9 0 O z p b X X 0 i I C 8 + P E V u d H J 5 I F R 5 c G U 9 I k Z p b G x D b 2 x 1 b W 5 U e X B l c y I g V m F s d W U 9 I n N B Q U F B Q U F B P S I g L z 4 8 R W 5 0 c n k g V H l w Z T 0 i R m l s b E N v b H V t b k 5 h b W V z I i B W Y W x 1 Z T 0 i c 1 s m c X V v d D t B J n F 1 b 3 Q 7 L C Z x d W 9 0 O z F 4 I E J B R S B 0 b y A k M T A w L D A w M C Z x d W 9 0 O y w m c X V v d D s 1 M D A w L z U w M C 8 y M D A w J n F 1 b 3 Q 7 L C Z x d W 9 0 O z A v N y 8 x M y Z x d W 9 0 O y w m c X V v d D s 5 M C w g N S B 5 c i Z x d W 9 0 O 1 0 i I C 8 + P E V u d H J 5 I F R 5 c G U 9 I k Z p b G x F c n J v c k N v Z G U i I F Z h b H V l P S J z V W 5 r b m 9 3 b i I g L z 4 8 R W 5 0 c n k g V H l w Z T 0 i R m l s b E N v d W 5 0 I i B W Y W x 1 Z T 0 i b D M i I C 8 + P E V u d H J 5 I F R 5 c G U 9 I k F k Z G V k V G 9 E Y X R h T W 9 k Z W w i I F Z h b H V l P S J s M C I g L z 4 8 L 1 N 0 Y W J s Z U V u d H J p Z X M + P C 9 J d G V t P j x J d G V t P j x J d G V t T G 9 j Y X R p b 2 4 + P E l 0 Z W 1 U e X B l P k Z v c m 1 1 b G E 8 L 0 l 0 Z W 1 U e X B l P j x J d G V t U G F 0 a D 5 T Z W N 0 a W 9 u M S 9 z d W 1 t Y X J 5 X 2 J l b m V m a X R f b G 9 v a 3 V w J T I w K D I p L 1 N v d X J j Z T w v S X R l b V B h d G g + P C 9 J d G V t T G 9 j Y X R p b 2 4 + P F N 0 Y W J s Z U V u d H J p Z X M g L z 4 8 L 0 l 0 Z W 0 + P E l 0 Z W 0 + P E l 0 Z W 1 M b 2 N h d G l v b j 4 8 S X R l b V R 5 c G U + R m 9 y b X V s Y T w v S X R l b V R 5 c G U + P E l 0 Z W 1 Q Y X R o P l N l Y 3 R p b 2 4 x L 3 N 1 b W 1 h c n l f Y m V u Z W Z p d F 9 s b 2 9 r d X A l M j A o M i k v S 2 V w d C U y M E x h c 3 Q l M j B S b 3 d z P C 9 J d G V t U G F 0 a D 4 8 L 0 l 0 Z W 1 M b 2 N h d G l v b j 4 8 U 3 R h Y m x l R W 5 0 c m l l c y A v P j w v S X R l b T 4 8 L 0 l 0 Z W 1 z P j w v T G 9 j Y W x Q Y W N r Y W d l T W V 0 Y W R h d G F G a W x l P h Y A A A B Q S w U G A A A A A A A A A A A A A A A A A A A A A A A A J g E A A A E A A A D Q j J 3 f A R X R E Y x 6 A M B P w p f r A Q A A A C M 7 N p 3 v 2 L x N k E d x s w v B Y b 0 A A A A A A g A A A A A A E G Y A A A A B A A A g A A A A U O n E / C A I C + j C A E R f I p e T t W h D w 6 6 y W M 2 L 6 u m e G Y v G 6 D M A A A A A D o A A A A A C A A A g A A A A Q d X e h 2 J g c x X j 4 f 7 R 5 1 H j s D g y c 0 L s k j W w H / f M k m z Z a w F Q A A A A H f U S Q b o C F t z 3 m D N v N R / M X u L u I L / f l v J T x 2 2 K V H R P I R c l q Y B E 3 o k v Y h u D A j 2 M Q 1 A h 4 U P 6 F f A U w R 2 i 7 r / N a P q X o L k B H q + C H Q U p M c P P X g l I Z H J A A A A A 2 c q e e a + + 7 j w p Q V T t K i R X N e z R a 8 r W O f u f m c C v e S w R 3 H O T x N I + M T P 0 l z 7 3 R T / 1 D F I e g J q E I q t B 1 g E E i m h m Y i n 6 7 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161F98C17815C5428B21BC636437550F" ma:contentTypeVersion="24" ma:contentTypeDescription="Create a new document." ma:contentTypeScope="" ma:versionID="2d76f7610161a296ad71250224122fdf">
  <xsd:schema xmlns:xsd="http://www.w3.org/2001/XMLSchema" xmlns:xs="http://www.w3.org/2001/XMLSchema" xmlns:p="http://schemas.microsoft.com/office/2006/metadata/properties" xmlns:ns2="e117894c-4616-4ce4-91ad-6654e8fc6448" xmlns:ns3="e60476b2-f12b-41b8-8a71-18fbdb58b03c" targetNamespace="http://schemas.microsoft.com/office/2006/metadata/properties" ma:root="true" ma:fieldsID="a90da36c200bf31e61636696a73b81ea" ns2:_="" ns3:_="">
    <xsd:import namespace="e117894c-4616-4ce4-91ad-6654e8fc6448"/>
    <xsd:import namespace="e60476b2-f12b-41b8-8a71-18fbdb58b0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Dept" minOccurs="0"/>
                <xsd:element ref="ns2:Owner" minOccurs="0"/>
                <xsd:element ref="ns2:Category" minOccurs="0"/>
                <xsd:element ref="ns2:Carri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7894c-4616-4ce4-91ad-6654e8fc6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4e30247-3e52-4c07-870c-e37deb5cf7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Dept" ma:index="27" nillable="true" ma:displayName="Dept" ma:format="Dropdown" ma:internalName="Dept">
      <xsd:simpleType>
        <xsd:restriction base="dms:Choice">
          <xsd:enumeration value="HR"/>
          <xsd:enumeration value="Finance"/>
          <xsd:enumeration value="Mbr Care"/>
          <xsd:enumeration value="Mktg &amp; Comms"/>
          <xsd:enumeration value="Operations"/>
        </xsd:restriction>
      </xsd:simpleType>
    </xsd:element>
    <xsd:element name="Owner" ma:index="28"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 ma:index="29" nillable="true" ma:displayName="Category" ma:format="Dropdown" ma:internalName="Category">
      <xsd:simpleType>
        <xsd:restriction base="dms:Choice">
          <xsd:enumeration value="Branding"/>
          <xsd:enumeration value="Budget"/>
          <xsd:enumeration value="DISC"/>
          <xsd:enumeration value="Governance"/>
          <xsd:enumeration value="Mission, Vision, Values"/>
          <xsd:enumeration value="Org Chart"/>
          <xsd:enumeration value="Policy"/>
          <xsd:enumeration value="Products &amp; Services"/>
          <xsd:enumeration value="Statement"/>
          <xsd:enumeration value="Strategic Plan"/>
          <xsd:enumeration value="Choice 11"/>
        </xsd:restriction>
      </xsd:simpleType>
    </xsd:element>
    <xsd:element name="Carrier" ma:index="30" nillable="true" ma:displayName="Carrier" ma:format="Dropdown" ma:internalName="Carrier">
      <xsd:simpleType>
        <xsd:restriction base="dms:Choice">
          <xsd:enumeration value="Axios HR"/>
          <xsd:enumeration value="BCBSM"/>
          <xsd:enumeration value="OneAmerica"/>
          <xsd:enumeration value="Stunio"/>
          <xsd:enumeration value="Kushner"/>
        </xsd:restriction>
      </xsd:simpleType>
    </xsd:element>
  </xsd:schema>
  <xsd:schema xmlns:xsd="http://www.w3.org/2001/XMLSchema" xmlns:xs="http://www.w3.org/2001/XMLSchema" xmlns:dms="http://schemas.microsoft.com/office/2006/documentManagement/types" xmlns:pc="http://schemas.microsoft.com/office/infopath/2007/PartnerControls" targetNamespace="e60476b2-f12b-41b8-8a71-18fbdb58b03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474a6b4-7401-4367-9bab-4093dd366921}" ma:internalName="TaxCatchAll" ma:showField="CatchAllData" ma:web="e60476b2-f12b-41b8-8a71-18fbdb58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60476b2-f12b-41b8-8a71-18fbdb58b03c" xsi:nil="true"/>
    <lcf76f155ced4ddcb4097134ff3c332f xmlns="e117894c-4616-4ce4-91ad-6654e8fc6448">
      <Terms xmlns="http://schemas.microsoft.com/office/infopath/2007/PartnerControls"/>
    </lcf76f155ced4ddcb4097134ff3c332f>
    <Category xmlns="e117894c-4616-4ce4-91ad-6654e8fc6448" xsi:nil="true"/>
    <Dept xmlns="e117894c-4616-4ce4-91ad-6654e8fc6448" xsi:nil="true"/>
    <Owner xmlns="e117894c-4616-4ce4-91ad-6654e8fc6448">
      <UserInfo>
        <DisplayName/>
        <AccountId xsi:nil="true"/>
        <AccountType/>
      </UserInfo>
    </Owner>
    <Carrier xmlns="e117894c-4616-4ce4-91ad-6654e8fc6448" xsi:nil="true"/>
  </documentManagement>
</p:properties>
</file>

<file path=customXml/itemProps1.xml><?xml version="1.0" encoding="utf-8"?>
<ds:datastoreItem xmlns:ds="http://schemas.openxmlformats.org/officeDocument/2006/customXml" ds:itemID="{C715A8C6-8226-40EA-9A91-DA276887911C}">
  <ds:schemaRefs>
    <ds:schemaRef ds:uri="http://schemas.microsoft.com/sharepoint/v3/contenttype/forms"/>
  </ds:schemaRefs>
</ds:datastoreItem>
</file>

<file path=customXml/itemProps2.xml><?xml version="1.0" encoding="utf-8"?>
<ds:datastoreItem xmlns:ds="http://schemas.openxmlformats.org/officeDocument/2006/customXml" ds:itemID="{A62E2B87-B771-4790-B9DB-BE2ED0ABD32B}">
  <ds:schemaRefs>
    <ds:schemaRef ds:uri="http://schemas.microsoft.com/DataMashup"/>
  </ds:schemaRefs>
</ds:datastoreItem>
</file>

<file path=customXml/itemProps3.xml><?xml version="1.0" encoding="utf-8"?>
<ds:datastoreItem xmlns:ds="http://schemas.openxmlformats.org/officeDocument/2006/customXml" ds:itemID="{A43370C9-015C-4FDB-A317-C48B900A8A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7894c-4616-4ce4-91ad-6654e8fc6448"/>
    <ds:schemaRef ds:uri="e60476b2-f12b-41b8-8a71-18fbdb58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93D32F7-2CD2-46BB-8A4F-624042D62C7A}">
  <ds:schemaRefs>
    <ds:schemaRef ds:uri="e117894c-4616-4ce4-91ad-6654e8fc6448"/>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e60476b2-f12b-41b8-8a71-18fbdb58b03c"/>
    <ds:schemaRef ds:uri="http://purl.org/dc/dcmityp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46</vt:i4>
      </vt:variant>
    </vt:vector>
  </HeadingPairs>
  <TitlesOfParts>
    <vt:vector size="58" baseType="lpstr">
      <vt:lpstr>group input</vt:lpstr>
      <vt:lpstr>summary page &lt;50</vt:lpstr>
      <vt:lpstr>summary page 51-100</vt:lpstr>
      <vt:lpstr>voluntary life</vt:lpstr>
      <vt:lpstr>voluntary std</vt:lpstr>
      <vt:lpstr>voluntary ltd</vt:lpstr>
      <vt:lpstr>calculations</vt:lpstr>
      <vt:lpstr>census age lookup Vol STD</vt:lpstr>
      <vt:lpstr>census age lookup Vol LTD</vt:lpstr>
      <vt:lpstr>census age lookup</vt:lpstr>
      <vt:lpstr>voluntary life sheet</vt:lpstr>
      <vt:lpstr>summary lookup and rates</vt:lpstr>
      <vt:lpstr>dep_life</vt:lpstr>
      <vt:lpstr>'census age lookup Vol LTD'!key_reduction_schedule</vt:lpstr>
      <vt:lpstr>'census age lookup Vol STD'!key_reduction_schedule</vt:lpstr>
      <vt:lpstr>key_reduction_schedule</vt:lpstr>
      <vt:lpstr>'census age lookup Vol LTD'!life_age_reduction</vt:lpstr>
      <vt:lpstr>'census age lookup Vol STD'!life_age_reduction</vt:lpstr>
      <vt:lpstr>life_age_reduction</vt:lpstr>
      <vt:lpstr>life_options</vt:lpstr>
      <vt:lpstr>life_options2</vt:lpstr>
      <vt:lpstr>life_rates</vt:lpstr>
      <vt:lpstr>'census age lookup Vol LTD'!Life_reduction_sched</vt:lpstr>
      <vt:lpstr>'census age lookup Vol STD'!Life_reduction_sched</vt:lpstr>
      <vt:lpstr>Life_reduction_sched</vt:lpstr>
      <vt:lpstr>ltd_options</vt:lpstr>
      <vt:lpstr>ltd_options2</vt:lpstr>
      <vt:lpstr>LTD_Rates_lookup</vt:lpstr>
      <vt:lpstr>calculations!Print_Area</vt:lpstr>
      <vt:lpstr>'census age lookup'!Print_Area</vt:lpstr>
      <vt:lpstr>'census age lookup Vol LTD'!Print_Area</vt:lpstr>
      <vt:lpstr>'census age lookup Vol STD'!Print_Area</vt:lpstr>
      <vt:lpstr>'group input'!Print_Area</vt:lpstr>
      <vt:lpstr>'summary lookup and rates'!Print_Area</vt:lpstr>
      <vt:lpstr>'summary page &lt;50'!Print_Area</vt:lpstr>
      <vt:lpstr>'summary page 51-100'!Print_Area</vt:lpstr>
      <vt:lpstr>'voluntary life'!Print_Area</vt:lpstr>
      <vt:lpstr>'voluntary life sheet'!Print_Area</vt:lpstr>
      <vt:lpstr>'voluntary ltd'!Print_Area</vt:lpstr>
      <vt:lpstr>'voluntary std'!Print_Area</vt:lpstr>
      <vt:lpstr>calculations!Print_Titles</vt:lpstr>
      <vt:lpstr>'census age lookup'!Print_Titles</vt:lpstr>
      <vt:lpstr>'census age lookup Vol LTD'!Print_Titles</vt:lpstr>
      <vt:lpstr>'census age lookup Vol STD'!Print_Titles</vt:lpstr>
      <vt:lpstr>'group input'!Print_Titles</vt:lpstr>
      <vt:lpstr>'summary lookup and rates'!Print_Titles</vt:lpstr>
      <vt:lpstr>'summary page &lt;50'!Print_Titles</vt:lpstr>
      <vt:lpstr>'summary page 51-100'!Print_Titles</vt:lpstr>
      <vt:lpstr>'voluntary life'!Print_Titles</vt:lpstr>
      <vt:lpstr>std_options</vt:lpstr>
      <vt:lpstr>std_options2</vt:lpstr>
      <vt:lpstr>STD_Rates_lookup</vt:lpstr>
      <vt:lpstr>summary_benefit_lookup</vt:lpstr>
      <vt:lpstr>today_date</vt:lpstr>
      <vt:lpstr>Vol_LTD_Lookup</vt:lpstr>
      <vt:lpstr>vol_ltd_options</vt:lpstr>
      <vt:lpstr>Vol_STD_Lookup</vt:lpstr>
      <vt:lpstr>vol_std_options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 User</dc:creator>
  <cp:keywords/>
  <dc:description/>
  <cp:lastModifiedBy>Kellie Neirynck</cp:lastModifiedBy>
  <cp:revision/>
  <dcterms:created xsi:type="dcterms:W3CDTF">2016-04-27T00:47:34Z</dcterms:created>
  <dcterms:modified xsi:type="dcterms:W3CDTF">2026-08-26T23:57:35Z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0x010100161F98C17815C5428B21BC636437550F</vt:lpwstr>
  </property>
  <property fmtid="{D5CDD505-2E9C-101B-9397-08002B2CF9AE}" pid="3" name="MediaServiceImageTags">
    <vt:lpwstr/>
  </property>
</Properties>
</file>